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7875" tabRatio="818" activeTab="3"/>
  </bookViews>
  <sheets>
    <sheet name="ORGANICOS 2015" sheetId="1" r:id="rId1"/>
    <sheet name="RECICLABLES 2015" sheetId="2" r:id="rId2"/>
    <sheet name="Residuos Totales (Tasa de Aseo)" sheetId="3" r:id="rId3"/>
    <sheet name="INDICADOR" sheetId="4" r:id="rId4"/>
  </sheets>
  <definedNames/>
  <calcPr fullCalcOnLoad="1"/>
</workbook>
</file>

<file path=xl/sharedStrings.xml><?xml version="1.0" encoding="utf-8"?>
<sst xmlns="http://schemas.openxmlformats.org/spreadsheetml/2006/main" count="95" uniqueCount="57">
  <si>
    <t>ENERO</t>
  </si>
  <si>
    <t>FEBRERO</t>
  </si>
  <si>
    <t>MARZO</t>
  </si>
  <si>
    <t>ABRIL</t>
  </si>
  <si>
    <t>MAYO</t>
  </si>
  <si>
    <t>TOTAL</t>
  </si>
  <si>
    <t>JUNIO</t>
  </si>
  <si>
    <t>ESTIERCOL</t>
  </si>
  <si>
    <t>INDICADOR</t>
  </si>
  <si>
    <t>Archivo</t>
  </si>
  <si>
    <t>Carton</t>
  </si>
  <si>
    <t>Periodico</t>
  </si>
  <si>
    <t>Chatarra</t>
  </si>
  <si>
    <t>PET</t>
  </si>
  <si>
    <t>META</t>
  </si>
  <si>
    <t>No. Contador</t>
  </si>
  <si>
    <t>07-009441</t>
  </si>
  <si>
    <t>CENTRAL</t>
  </si>
  <si>
    <t>Plastico</t>
  </si>
  <si>
    <t>Vidrio</t>
  </si>
  <si>
    <t>Pasta</t>
  </si>
  <si>
    <t>SUBTOTAL</t>
  </si>
  <si>
    <t>Aluminio</t>
  </si>
  <si>
    <t>PALOGRANDE</t>
  </si>
  <si>
    <t>VERSALLES</t>
  </si>
  <si>
    <t xml:space="preserve">RESIDUOS ORGANICOS </t>
  </si>
  <si>
    <t>Residuos Organicos</t>
  </si>
  <si>
    <t>MATERIALES</t>
  </si>
  <si>
    <t>C</t>
  </si>
  <si>
    <t>P</t>
  </si>
  <si>
    <t>V</t>
  </si>
  <si>
    <t>T</t>
  </si>
  <si>
    <t>C: Central
P: Palogrande
V: Versalles
T: Tesorito</t>
  </si>
  <si>
    <t>Pelcula  mixta</t>
  </si>
  <si>
    <t>(Residuos Aprovechables/Residuos Totales)*100</t>
  </si>
  <si>
    <t>Residuos Reciclables</t>
  </si>
  <si>
    <t xml:space="preserve">Residuos Aprovechables </t>
  </si>
  <si>
    <t>CAMPUS</t>
  </si>
  <si>
    <t>BICENTENARIO</t>
  </si>
  <si>
    <t>BELLAS ARTES</t>
  </si>
  <si>
    <t>Residuos Totales (No Aprovechables + Aprovechables)</t>
  </si>
  <si>
    <t>PODA Y HOJARASCA</t>
  </si>
  <si>
    <t>ENE</t>
  </si>
  <si>
    <t>FEB</t>
  </si>
  <si>
    <t>MAR</t>
  </si>
  <si>
    <t>ABR</t>
  </si>
  <si>
    <t>MAY</t>
  </si>
  <si>
    <t>JUN</t>
  </si>
  <si>
    <t>RESIDUOS ORGANICOS</t>
  </si>
  <si>
    <t>COMIDA</t>
  </si>
  <si>
    <t>GRANJA</t>
  </si>
  <si>
    <t>tapas</t>
  </si>
  <si>
    <t>TASA DE ASEO 2015 (Kg)</t>
  </si>
  <si>
    <t>RESIDUOS RECICLABLES 2015 (Kg)</t>
  </si>
  <si>
    <t>RESIDUOS ORGANICOS 2015 (kg)</t>
  </si>
  <si>
    <t>PROMEDIO I SEM</t>
  </si>
  <si>
    <t>TOTAL I SEM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</si>
</sst>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6" fillId="0" borderId="13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9" fontId="46" fillId="0" borderId="20" xfId="0" applyNumberFormat="1" applyFont="1" applyBorder="1" applyAlignment="1">
      <alignment horizontal="center" vertical="center"/>
    </xf>
    <xf numFmtId="1" fontId="44" fillId="33" borderId="1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44" fillId="16" borderId="14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/>
    </xf>
    <xf numFmtId="0" fontId="46" fillId="19" borderId="10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46" fillId="36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7" borderId="1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37" borderId="18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9" fillId="34" borderId="22" xfId="51" applyFont="1" applyFill="1" applyBorder="1" applyAlignment="1">
      <alignment horizontal="center" vertical="center" wrapText="1"/>
      <protection/>
    </xf>
    <xf numFmtId="0" fontId="8" fillId="34" borderId="23" xfId="51" applyFont="1" applyFill="1" applyBorder="1" applyAlignment="1">
      <alignment horizontal="center" vertical="center" wrapText="1"/>
      <protection/>
    </xf>
    <xf numFmtId="0" fontId="8" fillId="34" borderId="24" xfId="51" applyFont="1" applyFill="1" applyBorder="1" applyAlignment="1">
      <alignment horizontal="center" vertical="center" wrapText="1"/>
      <protection/>
    </xf>
    <xf numFmtId="164" fontId="8" fillId="34" borderId="25" xfId="51" applyNumberFormat="1" applyFont="1" applyFill="1" applyBorder="1" applyAlignment="1">
      <alignment horizontal="center" vertical="center" wrapText="1"/>
      <protection/>
    </xf>
    <xf numFmtId="0" fontId="9" fillId="34" borderId="26" xfId="51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0" fontId="8" fillId="34" borderId="29" xfId="51" applyFont="1" applyFill="1" applyBorder="1" applyAlignment="1">
      <alignment horizontal="center" vertical="center" wrapText="1"/>
      <protection/>
    </xf>
    <xf numFmtId="0" fontId="8" fillId="34" borderId="30" xfId="51" applyFont="1" applyFill="1" applyBorder="1" applyAlignment="1">
      <alignment horizontal="center" vertical="center" wrapText="1"/>
      <protection/>
    </xf>
    <xf numFmtId="164" fontId="8" fillId="34" borderId="31" xfId="51" applyNumberFormat="1" applyFont="1" applyFill="1" applyBorder="1" applyAlignment="1">
      <alignment horizontal="center" vertical="center" wrapText="1"/>
      <protection/>
    </xf>
    <xf numFmtId="0" fontId="9" fillId="34" borderId="32" xfId="51" applyFont="1" applyFill="1" applyBorder="1" applyAlignment="1">
      <alignment horizontal="center" vertical="center" wrapText="1"/>
      <protection/>
    </xf>
    <xf numFmtId="0" fontId="0" fillId="0" borderId="28" xfId="0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8" fillId="34" borderId="33" xfId="51" applyFont="1" applyFill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9" fillId="33" borderId="10" xfId="51" applyFont="1" applyFill="1" applyBorder="1" applyAlignment="1">
      <alignment horizontal="center" vertical="center" wrapText="1"/>
      <protection/>
    </xf>
    <xf numFmtId="0" fontId="9" fillId="33" borderId="17" xfId="51" applyFont="1" applyFill="1" applyBorder="1" applyAlignment="1">
      <alignment horizontal="center" vertical="center" wrapText="1"/>
      <protection/>
    </xf>
    <xf numFmtId="164" fontId="9" fillId="33" borderId="19" xfId="51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19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19" borderId="11" xfId="0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44" fillId="0" borderId="0" xfId="0" applyFont="1" applyAlignment="1">
      <alignment horizontal="center"/>
    </xf>
    <xf numFmtId="9" fontId="46" fillId="0" borderId="18" xfId="0" applyNumberFormat="1" applyFont="1" applyFill="1" applyBorder="1" applyAlignment="1">
      <alignment horizontal="center" vertical="center"/>
    </xf>
    <xf numFmtId="9" fontId="46" fillId="0" borderId="19" xfId="0" applyNumberFormat="1" applyFont="1" applyFill="1" applyBorder="1" applyAlignment="1">
      <alignment horizontal="center" vertical="center"/>
    </xf>
    <xf numFmtId="9" fontId="0" fillId="36" borderId="0" xfId="0" applyNumberFormat="1" applyFill="1" applyAlignment="1">
      <alignment horizontal="center" vertic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44" fillId="38" borderId="0" xfId="0" applyFont="1" applyFill="1" applyAlignment="1">
      <alignment horizontal="center"/>
    </xf>
    <xf numFmtId="0" fontId="48" fillId="16" borderId="13" xfId="0" applyFont="1" applyFill="1" applyBorder="1" applyAlignment="1">
      <alignment horizontal="center" vertical="center"/>
    </xf>
    <xf numFmtId="0" fontId="48" fillId="16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0" fillId="35" borderId="18" xfId="0" applyFill="1" applyBorder="1" applyAlignment="1">
      <alignment horizontal="center"/>
    </xf>
    <xf numFmtId="0" fontId="48" fillId="35" borderId="14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10" fillId="33" borderId="14" xfId="51" applyFont="1" applyFill="1" applyBorder="1" applyAlignment="1">
      <alignment horizontal="center" vertical="center" wrapText="1"/>
      <protection/>
    </xf>
    <xf numFmtId="0" fontId="10" fillId="33" borderId="15" xfId="51" applyFont="1" applyFill="1" applyBorder="1" applyAlignment="1">
      <alignment horizontal="center" vertical="center" wrapText="1"/>
      <protection/>
    </xf>
    <xf numFmtId="0" fontId="9" fillId="34" borderId="35" xfId="51" applyFont="1" applyFill="1" applyBorder="1" applyAlignment="1">
      <alignment horizontal="center" vertical="center" wrapText="1"/>
      <protection/>
    </xf>
    <xf numFmtId="0" fontId="9" fillId="34" borderId="36" xfId="51" applyFont="1" applyFill="1" applyBorder="1" applyAlignment="1">
      <alignment horizontal="center" vertical="center" wrapText="1"/>
      <protection/>
    </xf>
    <xf numFmtId="0" fontId="9" fillId="34" borderId="37" xfId="51" applyFont="1" applyFill="1" applyBorder="1" applyAlignment="1">
      <alignment horizontal="center" vertical="center" wrapText="1"/>
      <protection/>
    </xf>
    <xf numFmtId="0" fontId="9" fillId="34" borderId="38" xfId="51" applyFont="1" applyFill="1" applyBorder="1" applyAlignment="1">
      <alignment horizontal="center" vertical="center" wrapText="1"/>
      <protection/>
    </xf>
    <xf numFmtId="0" fontId="9" fillId="34" borderId="13" xfId="51" applyFont="1" applyFill="1" applyBorder="1" applyAlignment="1">
      <alignment horizontal="center" vertical="center" wrapText="1"/>
      <protection/>
    </xf>
    <xf numFmtId="0" fontId="9" fillId="34" borderId="21" xfId="51" applyFont="1" applyFill="1" applyBorder="1" applyAlignment="1">
      <alignment horizontal="center" vertical="center" wrapText="1"/>
      <protection/>
    </xf>
    <xf numFmtId="0" fontId="9" fillId="34" borderId="17" xfId="51" applyFont="1" applyFill="1" applyBorder="1" applyAlignment="1">
      <alignment horizontal="center" vertical="center" wrapText="1"/>
      <protection/>
    </xf>
    <xf numFmtId="0" fontId="9" fillId="34" borderId="19" xfId="51" applyFont="1" applyFill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Kg de Residuos Organicos 2014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10525"/>
          <c:w val="0.888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'ORGANICOS 2015'!$B$4</c:f>
              <c:strCache>
                <c:ptCount val="1"/>
                <c:pt idx="0">
                  <c:v>COMIDA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'ORGANICOS 2015'!$C$3:$H$3</c:f>
              <c:strCache/>
            </c:strRef>
          </c:cat>
          <c:val>
            <c:numRef>
              <c:f>'ORGANICOS 2015'!$C$4:$H$4</c:f>
              <c:numCache/>
            </c:numRef>
          </c:val>
        </c:ser>
        <c:ser>
          <c:idx val="1"/>
          <c:order val="1"/>
          <c:tx>
            <c:strRef>
              <c:f>'ORGANICOS 2015'!$B$5</c:f>
              <c:strCache>
                <c:ptCount val="1"/>
                <c:pt idx="0">
                  <c:v>PODA Y HOJARASCA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'ORGANICOS 2015'!$C$3:$H$3</c:f>
              <c:strCache/>
            </c:strRef>
          </c:cat>
          <c:val>
            <c:numRef>
              <c:f>'ORGANICOS 2015'!$C$5:$H$5</c:f>
              <c:numCache/>
            </c:numRef>
          </c:val>
        </c:ser>
        <c:ser>
          <c:idx val="2"/>
          <c:order val="2"/>
          <c:tx>
            <c:strRef>
              <c:f>'ORGANICOS 2015'!$B$6</c:f>
              <c:strCache>
                <c:ptCount val="1"/>
                <c:pt idx="0">
                  <c:v>ESTIERCOL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'ORGANICOS 2015'!$C$3:$H$3</c:f>
              <c:strCache/>
            </c:strRef>
          </c:cat>
          <c:val>
            <c:numRef>
              <c:f>'ORGANICOS 2015'!$C$6:$H$6</c:f>
              <c:numCache/>
            </c:numRef>
          </c:val>
        </c:ser>
        <c:ser>
          <c:idx val="3"/>
          <c:order val="3"/>
          <c:tx>
            <c:strRef>
              <c:f>'ORGANICOS 2015'!$B$7</c:f>
              <c:strCache>
                <c:ptCount val="1"/>
                <c:pt idx="0">
                  <c:v>GRANJA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'ORGANICOS 2015'!$C$3:$H$3</c:f>
              <c:strCache/>
            </c:strRef>
          </c:cat>
          <c:val>
            <c:numRef>
              <c:f>'ORGANICOS 2015'!$C$7:$H$7</c:f>
              <c:numCache/>
            </c:numRef>
          </c:val>
        </c:ser>
        <c:axId val="527449"/>
        <c:axId val="4747042"/>
      </c:barChart>
      <c:catAx>
        <c:axId val="527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7042"/>
        <c:crosses val="autoZero"/>
        <c:auto val="1"/>
        <c:lblOffset val="100"/>
        <c:tickLblSkip val="1"/>
        <c:noMultiLvlLbl val="0"/>
      </c:catAx>
      <c:valAx>
        <c:axId val="4747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416"/>
          <c:w val="0.1495"/>
          <c:h val="0.3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Kg de Materiales Reciclables</a:t>
            </a:r>
          </a:p>
        </c:rich>
      </c:tx>
      <c:layout>
        <c:manualLayout>
          <c:xMode val="factor"/>
          <c:yMode val="factor"/>
          <c:x val="-0.00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8375"/>
          <c:w val="0.85925"/>
          <c:h val="0.9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'RECICLABLES 2015'!$B$5</c:f>
              <c:strCache>
                <c:ptCount val="1"/>
                <c:pt idx="0">
                  <c:v>Archivo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'RECICLABLES 2015'!$C$3:$AD$3</c:f>
              <c:strCache/>
            </c:strRef>
          </c:cat>
          <c:val>
            <c:numRef>
              <c:f>'RECICLABLES 2015'!$G$5:$AD$5</c:f>
              <c:numCache/>
            </c:numRef>
          </c:val>
        </c:ser>
        <c:ser>
          <c:idx val="2"/>
          <c:order val="1"/>
          <c:tx>
            <c:strRef>
              <c:f>'RECICLABLES 2015'!$B$6</c:f>
              <c:strCache>
                <c:ptCount val="1"/>
                <c:pt idx="0">
                  <c:v>Carton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'RECICLABLES 2015'!$C$3:$AD$3</c:f>
              <c:strCache/>
            </c:strRef>
          </c:cat>
          <c:val>
            <c:numRef>
              <c:f>'RECICLABLES 2015'!$G$6:$AD$6</c:f>
              <c:numCache/>
            </c:numRef>
          </c:val>
        </c:ser>
        <c:ser>
          <c:idx val="5"/>
          <c:order val="2"/>
          <c:tx>
            <c:strRef>
              <c:f>'RECICLABLES 2015'!$B$9</c:f>
              <c:strCache>
                <c:ptCount val="1"/>
                <c:pt idx="0">
                  <c:v>Chatarra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'RECICLABLES 2015'!$C$3:$AD$3</c:f>
              <c:strCache/>
            </c:strRef>
          </c:cat>
          <c:val>
            <c:numRef>
              <c:f>'RECICLABLES 2015'!$G$9:$AD$9</c:f>
              <c:numCache/>
            </c:numRef>
          </c:val>
        </c:ser>
        <c:ser>
          <c:idx val="6"/>
          <c:order val="3"/>
          <c:tx>
            <c:strRef>
              <c:f>'RECICLABLES 2015'!$B$10</c:f>
              <c:strCache>
                <c:ptCount val="1"/>
                <c:pt idx="0">
                  <c:v>Plastico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'RECICLABLES 2015'!$C$3:$AD$3</c:f>
              <c:strCache/>
            </c:strRef>
          </c:cat>
          <c:val>
            <c:numRef>
              <c:f>'RECICLABLES 2015'!$G$10:$AD$10</c:f>
              <c:numCache/>
            </c:numRef>
          </c:val>
        </c:ser>
        <c:ser>
          <c:idx val="7"/>
          <c:order val="4"/>
          <c:tx>
            <c:strRef>
              <c:f>'RECICLABLES 2015'!$B$11</c:f>
              <c:strCache>
                <c:ptCount val="1"/>
                <c:pt idx="0">
                  <c:v>Vidrio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'RECICLABLES 2015'!$C$3:$AD$3</c:f>
              <c:strCache/>
            </c:strRef>
          </c:cat>
          <c:val>
            <c:numRef>
              <c:f>'RECICLABLES 2015'!$G$11:$AD$11</c:f>
              <c:numCache/>
            </c:numRef>
          </c:val>
        </c:ser>
        <c:ser>
          <c:idx val="10"/>
          <c:order val="5"/>
          <c:tx>
            <c:strRef>
              <c:f>'RECICLABLES 2015'!$B$14</c:f>
              <c:strCache>
                <c:ptCount val="1"/>
                <c:pt idx="0">
                  <c:v>PET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'RECICLABLES 2015'!$C$3:$AD$3</c:f>
              <c:strCache/>
            </c:strRef>
          </c:cat>
          <c:val>
            <c:numRef>
              <c:f>'RECICLABLES 2015'!$G$14:$AD$14</c:f>
              <c:numCache/>
            </c:numRef>
          </c:val>
        </c:ser>
        <c:axId val="42723379"/>
        <c:axId val="48966092"/>
      </c:barChart>
      <c:catAx>
        <c:axId val="427233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66092"/>
        <c:crosses val="autoZero"/>
        <c:auto val="1"/>
        <c:lblOffset val="100"/>
        <c:tickLblSkip val="1"/>
        <c:noMultiLvlLbl val="0"/>
      </c:catAx>
      <c:valAx>
        <c:axId val="48966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23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375"/>
          <c:y val="0.27475"/>
          <c:w val="0.06175"/>
          <c:h val="0.61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Aprovechamiento Residuos Vs Total de Residuos Generados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23825"/>
          <c:w val="0.736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INDICADOR!$A$9</c:f>
              <c:strCache>
                <c:ptCount val="1"/>
                <c:pt idx="0">
                  <c:v>INDICADOR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INDICADOR!$B$4:$G$4</c:f>
              <c:strCache/>
            </c:strRef>
          </c:cat>
          <c:val>
            <c:numRef>
              <c:f>INDICADOR!$B$9:$G$9</c:f>
              <c:numCache/>
            </c:numRef>
          </c:val>
          <c:smooth val="0"/>
        </c:ser>
        <c:ser>
          <c:idx val="1"/>
          <c:order val="1"/>
          <c:tx>
            <c:strRef>
              <c:f>INDICADOR!$A$10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INDICADOR!$B$4:$G$4</c:f>
              <c:strCache/>
            </c:strRef>
          </c:cat>
          <c:val>
            <c:numRef>
              <c:f>INDICADOR!$B$10:$G$10</c:f>
              <c:numCache/>
            </c:numRef>
          </c:val>
          <c:smooth val="0"/>
        </c:ser>
        <c:marker val="1"/>
        <c:axId val="38041645"/>
        <c:axId val="6830486"/>
      </c:lineChart>
      <c:catAx>
        <c:axId val="38041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30486"/>
        <c:crosses val="autoZero"/>
        <c:auto val="1"/>
        <c:lblOffset val="100"/>
        <c:tickLblSkip val="1"/>
        <c:noMultiLvlLbl val="0"/>
      </c:catAx>
      <c:valAx>
        <c:axId val="6830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Aprovechamiento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41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536"/>
          <c:w val="0.17625"/>
          <c:h val="0.1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8</xdr:row>
      <xdr:rowOff>190500</xdr:rowOff>
    </xdr:from>
    <xdr:to>
      <xdr:col>9</xdr:col>
      <xdr:colOff>381000</xdr:colOff>
      <xdr:row>28</xdr:row>
      <xdr:rowOff>38100</xdr:rowOff>
    </xdr:to>
    <xdr:graphicFrame>
      <xdr:nvGraphicFramePr>
        <xdr:cNvPr id="1" name="1 Gráfico"/>
        <xdr:cNvGraphicFramePr/>
      </xdr:nvGraphicFramePr>
      <xdr:xfrm>
        <a:off x="1247775" y="2209800"/>
        <a:ext cx="5886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104775</xdr:rowOff>
    </xdr:from>
    <xdr:to>
      <xdr:col>29</xdr:col>
      <xdr:colOff>276225</xdr:colOff>
      <xdr:row>28</xdr:row>
      <xdr:rowOff>123825</xdr:rowOff>
    </xdr:to>
    <xdr:graphicFrame>
      <xdr:nvGraphicFramePr>
        <xdr:cNvPr id="1" name="15 Gráfico"/>
        <xdr:cNvGraphicFramePr/>
      </xdr:nvGraphicFramePr>
      <xdr:xfrm>
        <a:off x="533400" y="3819525"/>
        <a:ext cx="107346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11</xdr:row>
      <xdr:rowOff>57150</xdr:rowOff>
    </xdr:from>
    <xdr:to>
      <xdr:col>7</xdr:col>
      <xdr:colOff>828675</xdr:colOff>
      <xdr:row>26</xdr:row>
      <xdr:rowOff>57150</xdr:rowOff>
    </xdr:to>
    <xdr:graphicFrame>
      <xdr:nvGraphicFramePr>
        <xdr:cNvPr id="1" name="3 Gráfico"/>
        <xdr:cNvGraphicFramePr/>
      </xdr:nvGraphicFramePr>
      <xdr:xfrm>
        <a:off x="1171575" y="3124200"/>
        <a:ext cx="5638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zoomScale="80" zoomScaleNormal="80" zoomScalePageLayoutView="0" workbookViewId="0" topLeftCell="A1">
      <selection activeCell="M8" sqref="M8"/>
    </sheetView>
  </sheetViews>
  <sheetFormatPr defaultColWidth="11.421875" defaultRowHeight="15"/>
  <cols>
    <col min="2" max="2" width="26.140625" style="0" customWidth="1"/>
    <col min="3" max="8" width="8.7109375" style="0" customWidth="1"/>
    <col min="10" max="10" width="15.7109375" style="0" customWidth="1"/>
  </cols>
  <sheetData>
    <row r="1" ht="15.75" thickBot="1"/>
    <row r="2" spans="2:8" ht="36" customHeight="1" thickBot="1">
      <c r="B2" s="98" t="s">
        <v>54</v>
      </c>
      <c r="C2" s="99"/>
      <c r="D2" s="99"/>
      <c r="E2" s="99"/>
      <c r="F2" s="99"/>
      <c r="G2" s="99"/>
      <c r="H2" s="99"/>
    </row>
    <row r="3" spans="2:10" ht="19.5" customHeight="1" thickBot="1">
      <c r="B3" s="22" t="s">
        <v>48</v>
      </c>
      <c r="C3" s="23" t="s">
        <v>42</v>
      </c>
      <c r="D3" s="23" t="s">
        <v>43</v>
      </c>
      <c r="E3" s="23" t="s">
        <v>44</v>
      </c>
      <c r="F3" s="23" t="s">
        <v>45</v>
      </c>
      <c r="G3" s="23" t="s">
        <v>46</v>
      </c>
      <c r="H3" s="24" t="s">
        <v>47</v>
      </c>
      <c r="J3" s="94" t="s">
        <v>56</v>
      </c>
    </row>
    <row r="4" spans="2:10" ht="15">
      <c r="B4" s="4" t="s">
        <v>49</v>
      </c>
      <c r="C4" s="8">
        <v>0</v>
      </c>
      <c r="D4" s="8">
        <v>920</v>
      </c>
      <c r="E4" s="8">
        <v>2710</v>
      </c>
      <c r="F4" s="8">
        <v>2480</v>
      </c>
      <c r="G4" s="8">
        <v>2565</v>
      </c>
      <c r="H4" s="5">
        <v>640</v>
      </c>
      <c r="J4" s="2">
        <f>SUM(C4:I4)</f>
        <v>9315</v>
      </c>
    </row>
    <row r="5" spans="2:10" ht="15">
      <c r="B5" s="4" t="s">
        <v>41</v>
      </c>
      <c r="C5" s="8">
        <f>597+2184</f>
        <v>2781</v>
      </c>
      <c r="D5" s="8">
        <v>945</v>
      </c>
      <c r="E5" s="8">
        <v>2365</v>
      </c>
      <c r="F5" s="8">
        <v>805</v>
      </c>
      <c r="G5" s="8">
        <v>970</v>
      </c>
      <c r="H5" s="5">
        <v>555</v>
      </c>
      <c r="J5" s="2">
        <f>SUM(C5:I5)</f>
        <v>8421</v>
      </c>
    </row>
    <row r="6" spans="2:10" ht="15">
      <c r="B6" s="4" t="s">
        <v>7</v>
      </c>
      <c r="C6" s="8">
        <v>0</v>
      </c>
      <c r="D6" s="8">
        <v>450</v>
      </c>
      <c r="E6" s="8">
        <v>450</v>
      </c>
      <c r="F6" s="8">
        <v>1400</v>
      </c>
      <c r="G6" s="8">
        <v>900</v>
      </c>
      <c r="H6" s="5">
        <v>400</v>
      </c>
      <c r="J6" s="2">
        <f>SUM(C6:I6)</f>
        <v>3600</v>
      </c>
    </row>
    <row r="7" spans="2:10" ht="15.75" thickBot="1">
      <c r="B7" s="4" t="s">
        <v>50</v>
      </c>
      <c r="C7" s="8">
        <v>342</v>
      </c>
      <c r="D7" s="8">
        <v>254</v>
      </c>
      <c r="E7" s="8">
        <v>974</v>
      </c>
      <c r="F7" s="8">
        <v>384</v>
      </c>
      <c r="G7" s="8">
        <v>398</v>
      </c>
      <c r="H7" s="5">
        <v>0</v>
      </c>
      <c r="J7" s="2">
        <f>SUM(C7:I7)</f>
        <v>2352</v>
      </c>
    </row>
    <row r="8" spans="2:10" s="6" customFormat="1" ht="27" customHeight="1" thickBot="1">
      <c r="B8" s="37" t="s">
        <v>25</v>
      </c>
      <c r="C8" s="35">
        <f aca="true" t="shared" si="0" ref="C8:H8">SUM(C4:C7)</f>
        <v>3123</v>
      </c>
      <c r="D8" s="35">
        <f t="shared" si="0"/>
        <v>2569</v>
      </c>
      <c r="E8" s="35">
        <f t="shared" si="0"/>
        <v>6499</v>
      </c>
      <c r="F8" s="35">
        <f t="shared" si="0"/>
        <v>5069</v>
      </c>
      <c r="G8" s="35">
        <f t="shared" si="0"/>
        <v>4833</v>
      </c>
      <c r="H8" s="36">
        <f t="shared" si="0"/>
        <v>1595</v>
      </c>
      <c r="J8" s="96">
        <f>SUM(J4:J7)</f>
        <v>23688</v>
      </c>
    </row>
    <row r="9" spans="2:10" ht="15">
      <c r="B9" s="91"/>
      <c r="C9" s="92"/>
      <c r="D9" s="92"/>
      <c r="E9" s="92"/>
      <c r="F9" s="92"/>
      <c r="G9" s="92"/>
      <c r="H9" s="92"/>
      <c r="I9" s="92"/>
      <c r="J9" s="93"/>
    </row>
    <row r="10" spans="2:10" ht="15">
      <c r="B10" s="11"/>
      <c r="C10" s="10"/>
      <c r="D10" s="10"/>
      <c r="E10" s="10"/>
      <c r="F10" s="10"/>
      <c r="G10" s="10"/>
      <c r="H10" s="10"/>
      <c r="I10" s="10"/>
      <c r="J10" s="9"/>
    </row>
    <row r="11" spans="2:10" ht="15">
      <c r="B11" s="11"/>
      <c r="C11" s="10"/>
      <c r="D11" s="10"/>
      <c r="E11" s="10"/>
      <c r="F11" s="10"/>
      <c r="G11" s="10"/>
      <c r="H11" s="10"/>
      <c r="I11" s="10"/>
      <c r="J11" s="9"/>
    </row>
    <row r="12" spans="2:10" ht="15">
      <c r="B12" s="11"/>
      <c r="C12" s="10"/>
      <c r="D12" s="10"/>
      <c r="E12" s="10"/>
      <c r="F12" s="10"/>
      <c r="G12" s="10"/>
      <c r="H12" s="10"/>
      <c r="I12" s="10"/>
      <c r="J12" s="9"/>
    </row>
    <row r="13" spans="2:10" ht="15">
      <c r="B13" s="11"/>
      <c r="C13" s="10"/>
      <c r="D13" s="10"/>
      <c r="E13" s="10"/>
      <c r="F13" s="10"/>
      <c r="G13" s="10"/>
      <c r="H13" s="10"/>
      <c r="I13" s="10"/>
      <c r="J13" s="9"/>
    </row>
    <row r="14" spans="2:10" ht="15">
      <c r="B14" s="11"/>
      <c r="C14" s="10"/>
      <c r="D14" s="10"/>
      <c r="E14" s="10"/>
      <c r="F14" s="10"/>
      <c r="G14" s="10"/>
      <c r="H14" s="10"/>
      <c r="I14" s="10"/>
      <c r="J14" s="9"/>
    </row>
    <row r="15" spans="2:10" ht="15">
      <c r="B15" s="11"/>
      <c r="C15" s="10"/>
      <c r="D15" s="10"/>
      <c r="E15" s="10"/>
      <c r="F15" s="10"/>
      <c r="G15" s="10"/>
      <c r="H15" s="10"/>
      <c r="I15" s="10"/>
      <c r="J15" s="9"/>
    </row>
    <row r="16" spans="2:10" ht="15">
      <c r="B16" s="11"/>
      <c r="C16" s="10"/>
      <c r="D16" s="10"/>
      <c r="E16" s="10"/>
      <c r="F16" s="10"/>
      <c r="G16" s="10"/>
      <c r="H16" s="10"/>
      <c r="I16" s="10"/>
      <c r="J16" s="9"/>
    </row>
    <row r="17" spans="2:10" ht="15">
      <c r="B17" s="11"/>
      <c r="C17" s="10"/>
      <c r="D17" s="10"/>
      <c r="E17" s="10"/>
      <c r="F17" s="10"/>
      <c r="G17" s="10"/>
      <c r="H17" s="10"/>
      <c r="I17" s="10"/>
      <c r="J17" s="9"/>
    </row>
    <row r="18" spans="2:10" ht="15">
      <c r="B18" s="11"/>
      <c r="C18" s="10"/>
      <c r="D18" s="10"/>
      <c r="E18" s="10"/>
      <c r="F18" s="10"/>
      <c r="G18" s="10"/>
      <c r="H18" s="10"/>
      <c r="I18" s="10"/>
      <c r="J18" s="9"/>
    </row>
    <row r="19" spans="2:10" ht="15">
      <c r="B19" s="11"/>
      <c r="C19" s="10"/>
      <c r="D19" s="10"/>
      <c r="E19" s="10"/>
      <c r="F19" s="10"/>
      <c r="G19" s="10"/>
      <c r="H19" s="10"/>
      <c r="I19" s="10"/>
      <c r="J19" s="9"/>
    </row>
    <row r="20" spans="2:10" ht="15">
      <c r="B20" s="11"/>
      <c r="C20" s="10"/>
      <c r="D20" s="10"/>
      <c r="E20" s="10"/>
      <c r="F20" s="10"/>
      <c r="G20" s="10"/>
      <c r="H20" s="10"/>
      <c r="I20" s="10"/>
      <c r="J20" s="9"/>
    </row>
    <row r="21" spans="2:10" ht="15">
      <c r="B21" s="11"/>
      <c r="C21" s="10"/>
      <c r="D21" s="10"/>
      <c r="E21" s="10"/>
      <c r="F21" s="10"/>
      <c r="G21" s="10"/>
      <c r="H21" s="10"/>
      <c r="I21" s="10"/>
      <c r="J21" s="9"/>
    </row>
    <row r="22" spans="2:10" ht="15">
      <c r="B22" s="11"/>
      <c r="C22" s="10"/>
      <c r="D22" s="10"/>
      <c r="E22" s="10"/>
      <c r="F22" s="10"/>
      <c r="G22" s="10"/>
      <c r="H22" s="10"/>
      <c r="I22" s="10"/>
      <c r="J22" s="9"/>
    </row>
    <row r="23" spans="2:10" ht="15">
      <c r="B23" s="11"/>
      <c r="C23" s="10"/>
      <c r="D23" s="10"/>
      <c r="E23" s="10"/>
      <c r="F23" s="10"/>
      <c r="G23" s="10"/>
      <c r="H23" s="10"/>
      <c r="I23" s="10"/>
      <c r="J23" s="9"/>
    </row>
    <row r="24" spans="2:10" ht="15">
      <c r="B24" s="11"/>
      <c r="C24" s="10"/>
      <c r="D24" s="10"/>
      <c r="E24" s="10"/>
      <c r="F24" s="10"/>
      <c r="G24" s="10"/>
      <c r="H24" s="10"/>
      <c r="I24" s="10"/>
      <c r="J24" s="9"/>
    </row>
    <row r="25" spans="2:10" ht="15">
      <c r="B25" s="11"/>
      <c r="C25" s="10"/>
      <c r="D25" s="10"/>
      <c r="E25" s="10"/>
      <c r="F25" s="10"/>
      <c r="G25" s="10"/>
      <c r="H25" s="10"/>
      <c r="I25" s="10"/>
      <c r="J25" s="9"/>
    </row>
    <row r="26" spans="2:10" ht="15">
      <c r="B26" s="11"/>
      <c r="C26" s="10"/>
      <c r="D26" s="10"/>
      <c r="E26" s="10"/>
      <c r="F26" s="10"/>
      <c r="G26" s="10"/>
      <c r="H26" s="10"/>
      <c r="I26" s="10"/>
      <c r="J26" s="9"/>
    </row>
    <row r="27" spans="2:10" ht="15">
      <c r="B27" s="11"/>
      <c r="C27" s="10"/>
      <c r="D27" s="10"/>
      <c r="E27" s="10"/>
      <c r="F27" s="10"/>
      <c r="G27" s="10"/>
      <c r="H27" s="10"/>
      <c r="I27" s="10"/>
      <c r="J27" s="9"/>
    </row>
    <row r="28" spans="2:10" ht="15">
      <c r="B28" s="11"/>
      <c r="C28" s="10"/>
      <c r="D28" s="10"/>
      <c r="E28" s="10"/>
      <c r="F28" s="10"/>
      <c r="G28" s="10"/>
      <c r="H28" s="10"/>
      <c r="I28" s="10"/>
      <c r="J28" s="9"/>
    </row>
    <row r="29" spans="2:10" ht="15.75" thickBot="1">
      <c r="B29" s="16"/>
      <c r="C29" s="20"/>
      <c r="D29" s="20"/>
      <c r="E29" s="20"/>
      <c r="F29" s="20"/>
      <c r="G29" s="20"/>
      <c r="H29" s="20"/>
      <c r="I29" s="20"/>
      <c r="J29" s="21"/>
    </row>
    <row r="30" spans="2:8" ht="15">
      <c r="B30" s="11"/>
      <c r="C30" s="10"/>
      <c r="D30" s="10"/>
      <c r="E30" s="10"/>
      <c r="F30" s="10"/>
      <c r="G30" s="10"/>
      <c r="H30" s="10"/>
    </row>
    <row r="31" spans="2:7" ht="23.25" customHeight="1">
      <c r="B31" s="10"/>
      <c r="C31" s="10"/>
      <c r="D31" s="10"/>
      <c r="E31" s="10"/>
      <c r="F31" s="10"/>
      <c r="G31" s="10"/>
    </row>
    <row r="35" ht="30" customHeight="1"/>
    <row r="36" ht="29.25" customHeight="1"/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3"/>
  <sheetViews>
    <sheetView zoomScale="75" zoomScaleNormal="75" zoomScalePageLayoutView="0" workbookViewId="0" topLeftCell="A1">
      <selection activeCell="K38" sqref="K38"/>
    </sheetView>
  </sheetViews>
  <sheetFormatPr defaultColWidth="11.421875" defaultRowHeight="15"/>
  <cols>
    <col min="1" max="1" width="8.00390625" style="0" customWidth="1"/>
    <col min="2" max="2" width="22.7109375" style="0" customWidth="1"/>
    <col min="3" max="10" width="4.7109375" style="0" customWidth="1"/>
    <col min="11" max="11" width="6.421875" style="0" customWidth="1"/>
    <col min="12" max="15" width="4.7109375" style="0" customWidth="1"/>
    <col min="16" max="16" width="6.421875" style="0" bestFit="1" customWidth="1"/>
    <col min="17" max="20" width="4.7109375" style="0" customWidth="1"/>
    <col min="21" max="21" width="6.421875" style="0" bestFit="1" customWidth="1"/>
    <col min="22" max="25" width="4.7109375" style="0" customWidth="1"/>
    <col min="26" max="26" width="6.421875" style="0" bestFit="1" customWidth="1"/>
    <col min="27" max="30" width="4.7109375" style="0" customWidth="1"/>
    <col min="32" max="32" width="13.00390625" style="0" customWidth="1"/>
  </cols>
  <sheetData>
    <row r="1" ht="15.75" thickBot="1"/>
    <row r="2" spans="2:30" ht="30.75" customHeight="1" thickBot="1">
      <c r="B2" s="111" t="s">
        <v>53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3"/>
    </row>
    <row r="3" spans="2:32" ht="48.75" customHeight="1" thickBot="1">
      <c r="B3" s="25" t="s">
        <v>32</v>
      </c>
      <c r="C3" s="108" t="s">
        <v>42</v>
      </c>
      <c r="D3" s="109"/>
      <c r="E3" s="109"/>
      <c r="F3" s="109"/>
      <c r="G3" s="105" t="s">
        <v>43</v>
      </c>
      <c r="H3" s="100"/>
      <c r="I3" s="100"/>
      <c r="J3" s="101"/>
      <c r="K3" s="100" t="s">
        <v>44</v>
      </c>
      <c r="L3" s="100"/>
      <c r="M3" s="100"/>
      <c r="N3" s="100"/>
      <c r="O3" s="101"/>
      <c r="P3" s="102" t="s">
        <v>45</v>
      </c>
      <c r="Q3" s="103"/>
      <c r="R3" s="103"/>
      <c r="S3" s="103"/>
      <c r="T3" s="104"/>
      <c r="U3" s="105" t="s">
        <v>46</v>
      </c>
      <c r="V3" s="100"/>
      <c r="W3" s="100"/>
      <c r="X3" s="100"/>
      <c r="Y3" s="101"/>
      <c r="Z3" s="102" t="s">
        <v>47</v>
      </c>
      <c r="AA3" s="103"/>
      <c r="AB3" s="103"/>
      <c r="AC3" s="103"/>
      <c r="AD3" s="104"/>
      <c r="AF3" s="95" t="s">
        <v>56</v>
      </c>
    </row>
    <row r="4" spans="2:30" ht="15.75" thickBot="1">
      <c r="B4" s="3" t="s">
        <v>27</v>
      </c>
      <c r="C4" s="13" t="s">
        <v>28</v>
      </c>
      <c r="D4" s="14" t="s">
        <v>29</v>
      </c>
      <c r="E4" s="14" t="s">
        <v>30</v>
      </c>
      <c r="F4" s="14" t="s">
        <v>31</v>
      </c>
      <c r="G4" s="13" t="s">
        <v>28</v>
      </c>
      <c r="H4" s="14" t="s">
        <v>29</v>
      </c>
      <c r="I4" s="14" t="s">
        <v>30</v>
      </c>
      <c r="J4" s="15" t="s">
        <v>31</v>
      </c>
      <c r="K4" s="14" t="s">
        <v>51</v>
      </c>
      <c r="L4" s="14" t="s">
        <v>28</v>
      </c>
      <c r="M4" s="14" t="s">
        <v>29</v>
      </c>
      <c r="N4" s="14" t="s">
        <v>30</v>
      </c>
      <c r="O4" s="15" t="s">
        <v>31</v>
      </c>
      <c r="P4" s="14" t="s">
        <v>51</v>
      </c>
      <c r="Q4" s="13" t="s">
        <v>28</v>
      </c>
      <c r="R4" s="14" t="s">
        <v>29</v>
      </c>
      <c r="S4" s="14" t="s">
        <v>30</v>
      </c>
      <c r="T4" s="14" t="s">
        <v>31</v>
      </c>
      <c r="U4" s="13" t="s">
        <v>51</v>
      </c>
      <c r="V4" s="14" t="s">
        <v>28</v>
      </c>
      <c r="W4" s="14" t="s">
        <v>29</v>
      </c>
      <c r="X4" s="14" t="s">
        <v>30</v>
      </c>
      <c r="Y4" s="15" t="s">
        <v>31</v>
      </c>
      <c r="Z4" s="13" t="s">
        <v>51</v>
      </c>
      <c r="AA4" s="14" t="s">
        <v>28</v>
      </c>
      <c r="AB4" s="14" t="s">
        <v>29</v>
      </c>
      <c r="AC4" s="14" t="s">
        <v>30</v>
      </c>
      <c r="AD4" s="15" t="s">
        <v>31</v>
      </c>
    </row>
    <row r="5" spans="2:30" ht="15">
      <c r="B5" s="12" t="s">
        <v>9</v>
      </c>
      <c r="C5" s="12">
        <v>32</v>
      </c>
      <c r="D5" s="46"/>
      <c r="E5" s="46"/>
      <c r="F5" s="46">
        <v>33</v>
      </c>
      <c r="G5" s="12">
        <v>38</v>
      </c>
      <c r="H5" s="46"/>
      <c r="I5" s="46">
        <v>52</v>
      </c>
      <c r="J5" s="32">
        <v>186</v>
      </c>
      <c r="K5" s="46"/>
      <c r="L5" s="44">
        <v>67</v>
      </c>
      <c r="M5" s="44"/>
      <c r="N5" s="44">
        <v>30</v>
      </c>
      <c r="O5" s="32">
        <v>50</v>
      </c>
      <c r="P5" s="12"/>
      <c r="Q5" s="44">
        <v>89</v>
      </c>
      <c r="R5" s="44"/>
      <c r="S5" s="44">
        <v>36</v>
      </c>
      <c r="T5" s="46">
        <v>49</v>
      </c>
      <c r="U5" s="12"/>
      <c r="V5" s="44">
        <v>294</v>
      </c>
      <c r="W5" s="44"/>
      <c r="X5" s="44">
        <v>21</v>
      </c>
      <c r="Y5" s="32">
        <v>158</v>
      </c>
      <c r="Z5" s="12"/>
      <c r="AA5" s="44">
        <v>239</v>
      </c>
      <c r="AB5" s="44"/>
      <c r="AC5" s="44"/>
      <c r="AD5" s="32">
        <v>67</v>
      </c>
    </row>
    <row r="6" spans="2:30" ht="15">
      <c r="B6" s="4" t="s">
        <v>10</v>
      </c>
      <c r="C6" s="4">
        <v>45</v>
      </c>
      <c r="D6" s="8"/>
      <c r="E6" s="8"/>
      <c r="F6" s="8">
        <v>50</v>
      </c>
      <c r="G6" s="4">
        <v>49</v>
      </c>
      <c r="H6" s="8"/>
      <c r="I6" s="8">
        <v>29</v>
      </c>
      <c r="J6" s="5">
        <v>48</v>
      </c>
      <c r="K6" s="8"/>
      <c r="L6" s="7">
        <v>82</v>
      </c>
      <c r="M6" s="7"/>
      <c r="N6" s="7">
        <v>50</v>
      </c>
      <c r="O6" s="5">
        <v>30</v>
      </c>
      <c r="P6" s="4"/>
      <c r="Q6" s="7">
        <v>98</v>
      </c>
      <c r="R6" s="7"/>
      <c r="S6" s="7">
        <v>45</v>
      </c>
      <c r="T6" s="8">
        <v>38</v>
      </c>
      <c r="U6" s="4"/>
      <c r="V6" s="7">
        <v>215</v>
      </c>
      <c r="W6" s="7"/>
      <c r="X6" s="7">
        <v>34</v>
      </c>
      <c r="Y6" s="5">
        <v>127</v>
      </c>
      <c r="Z6" s="4"/>
      <c r="AA6" s="7">
        <v>194</v>
      </c>
      <c r="AB6" s="7"/>
      <c r="AC6" s="7"/>
      <c r="AD6" s="5">
        <v>29</v>
      </c>
    </row>
    <row r="7" spans="2:30" ht="15">
      <c r="B7" s="4" t="s">
        <v>33</v>
      </c>
      <c r="C7" s="4"/>
      <c r="D7" s="8"/>
      <c r="E7" s="8"/>
      <c r="F7" s="8">
        <v>17</v>
      </c>
      <c r="G7" s="4"/>
      <c r="H7" s="8"/>
      <c r="I7" s="8"/>
      <c r="J7" s="5"/>
      <c r="K7" s="8"/>
      <c r="L7" s="7"/>
      <c r="M7" s="7"/>
      <c r="N7" s="7"/>
      <c r="O7" s="5"/>
      <c r="P7" s="4"/>
      <c r="Q7" s="7"/>
      <c r="R7" s="7"/>
      <c r="S7" s="7">
        <v>9</v>
      </c>
      <c r="T7" s="8">
        <v>21</v>
      </c>
      <c r="U7" s="4"/>
      <c r="V7" s="7"/>
      <c r="W7" s="7"/>
      <c r="X7" s="7">
        <v>11</v>
      </c>
      <c r="Y7" s="5">
        <v>31</v>
      </c>
      <c r="Z7" s="4"/>
      <c r="AA7" s="7"/>
      <c r="AB7" s="7"/>
      <c r="AC7" s="7"/>
      <c r="AD7" s="5">
        <v>17</v>
      </c>
    </row>
    <row r="8" spans="2:30" ht="15">
      <c r="B8" s="4" t="s">
        <v>11</v>
      </c>
      <c r="C8" s="4">
        <v>11</v>
      </c>
      <c r="D8" s="8"/>
      <c r="E8" s="8"/>
      <c r="F8" s="8">
        <v>11</v>
      </c>
      <c r="G8" s="4">
        <v>15</v>
      </c>
      <c r="H8" s="8"/>
      <c r="I8" s="8"/>
      <c r="J8" s="5">
        <v>10</v>
      </c>
      <c r="K8" s="8"/>
      <c r="L8" s="7">
        <v>19</v>
      </c>
      <c r="M8" s="7"/>
      <c r="N8" s="7">
        <v>2</v>
      </c>
      <c r="O8" s="5">
        <v>1</v>
      </c>
      <c r="P8" s="4"/>
      <c r="Q8" s="7">
        <v>14</v>
      </c>
      <c r="R8" s="7"/>
      <c r="S8" s="7">
        <v>3</v>
      </c>
      <c r="T8" s="8">
        <v>2</v>
      </c>
      <c r="U8" s="4"/>
      <c r="V8" s="7">
        <v>5</v>
      </c>
      <c r="W8" s="7"/>
      <c r="X8" s="7">
        <v>5</v>
      </c>
      <c r="Y8" s="5">
        <v>9</v>
      </c>
      <c r="Z8" s="4"/>
      <c r="AA8" s="7">
        <v>3</v>
      </c>
      <c r="AB8" s="7"/>
      <c r="AC8" s="7"/>
      <c r="AD8" s="5">
        <v>5</v>
      </c>
    </row>
    <row r="9" spans="2:30" ht="15">
      <c r="B9" s="4" t="s">
        <v>12</v>
      </c>
      <c r="C9" s="4">
        <v>8</v>
      </c>
      <c r="D9" s="8"/>
      <c r="E9" s="8"/>
      <c r="F9" s="8">
        <v>5</v>
      </c>
      <c r="G9" s="4">
        <v>12</v>
      </c>
      <c r="H9" s="8"/>
      <c r="I9" s="8"/>
      <c r="J9" s="5">
        <v>10</v>
      </c>
      <c r="K9" s="8"/>
      <c r="L9" s="7">
        <v>17</v>
      </c>
      <c r="M9" s="7"/>
      <c r="N9" s="7">
        <v>9</v>
      </c>
      <c r="O9" s="5">
        <v>15</v>
      </c>
      <c r="P9" s="4"/>
      <c r="Q9" s="7">
        <v>19</v>
      </c>
      <c r="R9" s="7"/>
      <c r="S9" s="7">
        <v>5</v>
      </c>
      <c r="T9" s="8">
        <v>17</v>
      </c>
      <c r="U9" s="4"/>
      <c r="V9" s="7"/>
      <c r="W9" s="7"/>
      <c r="X9" s="7"/>
      <c r="Y9" s="5">
        <v>11</v>
      </c>
      <c r="Z9" s="4"/>
      <c r="AA9" s="7"/>
      <c r="AB9" s="7"/>
      <c r="AC9" s="7"/>
      <c r="AD9" s="5">
        <v>6</v>
      </c>
    </row>
    <row r="10" spans="2:30" ht="15">
      <c r="B10" s="4" t="s">
        <v>18</v>
      </c>
      <c r="C10" s="4"/>
      <c r="D10" s="8"/>
      <c r="E10" s="8"/>
      <c r="F10" s="8"/>
      <c r="G10" s="4">
        <v>9</v>
      </c>
      <c r="H10" s="8"/>
      <c r="I10" s="8"/>
      <c r="J10" s="5">
        <v>30</v>
      </c>
      <c r="K10" s="53">
        <v>44.5</v>
      </c>
      <c r="L10" s="7"/>
      <c r="M10" s="7"/>
      <c r="N10" s="7">
        <v>5</v>
      </c>
      <c r="O10" s="5">
        <v>15</v>
      </c>
      <c r="P10" s="51">
        <v>42.3</v>
      </c>
      <c r="Q10" s="7"/>
      <c r="R10" s="7"/>
      <c r="S10" s="7"/>
      <c r="T10" s="8"/>
      <c r="U10" s="51">
        <v>30.35</v>
      </c>
      <c r="V10" s="7"/>
      <c r="W10" s="7"/>
      <c r="X10" s="7"/>
      <c r="Y10" s="5"/>
      <c r="Z10" s="51">
        <f>20.05+15</f>
        <v>35.05</v>
      </c>
      <c r="AA10" s="7"/>
      <c r="AB10" s="7"/>
      <c r="AC10" s="7"/>
      <c r="AD10" s="5"/>
    </row>
    <row r="11" spans="2:30" ht="15">
      <c r="B11" s="4" t="s">
        <v>19</v>
      </c>
      <c r="C11" s="4"/>
      <c r="D11" s="8"/>
      <c r="E11" s="8"/>
      <c r="F11" s="8">
        <v>12</v>
      </c>
      <c r="G11" s="4"/>
      <c r="H11" s="8"/>
      <c r="I11" s="8"/>
      <c r="J11" s="5">
        <v>14</v>
      </c>
      <c r="K11" s="8"/>
      <c r="L11" s="7">
        <v>26</v>
      </c>
      <c r="M11" s="7"/>
      <c r="N11" s="7">
        <v>8</v>
      </c>
      <c r="O11" s="5">
        <v>20</v>
      </c>
      <c r="P11" s="4"/>
      <c r="Q11" s="7">
        <v>35</v>
      </c>
      <c r="R11" s="7"/>
      <c r="S11" s="7">
        <v>11</v>
      </c>
      <c r="T11" s="8">
        <v>28</v>
      </c>
      <c r="U11" s="4"/>
      <c r="V11" s="7">
        <v>10</v>
      </c>
      <c r="W11" s="7"/>
      <c r="X11" s="7">
        <v>13</v>
      </c>
      <c r="Y11" s="5">
        <v>59</v>
      </c>
      <c r="Z11" s="4"/>
      <c r="AA11" s="7">
        <v>11</v>
      </c>
      <c r="AB11" s="7"/>
      <c r="AC11" s="7"/>
      <c r="AD11" s="5">
        <v>35</v>
      </c>
    </row>
    <row r="12" spans="2:30" ht="15">
      <c r="B12" s="4" t="s">
        <v>20</v>
      </c>
      <c r="C12" s="4"/>
      <c r="D12" s="8"/>
      <c r="E12" s="8"/>
      <c r="F12" s="8">
        <v>9</v>
      </c>
      <c r="G12" s="4"/>
      <c r="H12" s="8"/>
      <c r="I12" s="8">
        <v>1</v>
      </c>
      <c r="J12" s="5">
        <v>13</v>
      </c>
      <c r="K12" s="8"/>
      <c r="L12" s="7">
        <v>9</v>
      </c>
      <c r="M12" s="7"/>
      <c r="N12" s="7">
        <v>6</v>
      </c>
      <c r="O12" s="5">
        <v>15</v>
      </c>
      <c r="P12" s="4"/>
      <c r="Q12" s="7">
        <v>15</v>
      </c>
      <c r="R12" s="7"/>
      <c r="S12" s="7">
        <v>8</v>
      </c>
      <c r="T12" s="8">
        <v>19</v>
      </c>
      <c r="U12" s="4"/>
      <c r="V12" s="7">
        <v>3</v>
      </c>
      <c r="W12" s="7"/>
      <c r="X12" s="7">
        <v>4</v>
      </c>
      <c r="Y12" s="5">
        <v>8</v>
      </c>
      <c r="Z12" s="4"/>
      <c r="AA12" s="7">
        <v>2</v>
      </c>
      <c r="AB12" s="7"/>
      <c r="AC12" s="7"/>
      <c r="AD12" s="5">
        <v>11</v>
      </c>
    </row>
    <row r="13" spans="2:30" ht="15">
      <c r="B13" s="4" t="s">
        <v>22</v>
      </c>
      <c r="C13" s="4"/>
      <c r="D13" s="8"/>
      <c r="E13" s="8"/>
      <c r="F13" s="8"/>
      <c r="G13" s="4"/>
      <c r="H13" s="8"/>
      <c r="I13" s="8"/>
      <c r="J13" s="5"/>
      <c r="K13" s="8"/>
      <c r="L13" s="7"/>
      <c r="M13" s="7"/>
      <c r="N13" s="7"/>
      <c r="O13" s="5">
        <v>10</v>
      </c>
      <c r="P13" s="4"/>
      <c r="Q13" s="7"/>
      <c r="R13" s="7"/>
      <c r="S13" s="7"/>
      <c r="T13" s="8">
        <v>7</v>
      </c>
      <c r="U13" s="4"/>
      <c r="V13" s="7"/>
      <c r="W13" s="7"/>
      <c r="X13" s="7"/>
      <c r="Y13" s="5">
        <v>3</v>
      </c>
      <c r="Z13" s="4"/>
      <c r="AA13" s="7"/>
      <c r="AB13" s="7"/>
      <c r="AC13" s="7"/>
      <c r="AD13" s="5">
        <v>1</v>
      </c>
    </row>
    <row r="14" spans="2:30" ht="15">
      <c r="B14" s="4" t="s">
        <v>13</v>
      </c>
      <c r="C14" s="4"/>
      <c r="D14" s="8"/>
      <c r="E14" s="8"/>
      <c r="F14" s="8">
        <v>22</v>
      </c>
      <c r="G14" s="4"/>
      <c r="H14" s="8"/>
      <c r="I14" s="8"/>
      <c r="J14" s="5">
        <v>44</v>
      </c>
      <c r="K14" s="8"/>
      <c r="L14" s="8"/>
      <c r="M14" s="7"/>
      <c r="N14" s="8">
        <v>10</v>
      </c>
      <c r="O14" s="5">
        <v>25</v>
      </c>
      <c r="P14" s="4"/>
      <c r="Q14" s="7"/>
      <c r="R14" s="7"/>
      <c r="S14" s="7">
        <v>17</v>
      </c>
      <c r="T14" s="8">
        <v>32</v>
      </c>
      <c r="U14" s="4"/>
      <c r="V14" s="8"/>
      <c r="W14" s="7"/>
      <c r="X14" s="8">
        <v>12</v>
      </c>
      <c r="Y14" s="5">
        <v>87</v>
      </c>
      <c r="Z14" s="4"/>
      <c r="AA14" s="8"/>
      <c r="AB14" s="7"/>
      <c r="AC14" s="8"/>
      <c r="AD14" s="5">
        <v>46</v>
      </c>
    </row>
    <row r="15" spans="2:30" ht="15.75" thickBot="1">
      <c r="B15" s="45" t="s">
        <v>21</v>
      </c>
      <c r="C15" s="48">
        <f>SUM(C5:C14)</f>
        <v>96</v>
      </c>
      <c r="D15" s="49">
        <f>SUM(D5:D14)</f>
        <v>0</v>
      </c>
      <c r="E15" s="49">
        <f>SUM(E5:E14)</f>
        <v>0</v>
      </c>
      <c r="F15" s="49">
        <f>SUM(F5:F14)</f>
        <v>159</v>
      </c>
      <c r="G15" s="48">
        <f>SUM(G5:G14)</f>
        <v>123</v>
      </c>
      <c r="H15" s="49">
        <f>SUM(H5:H14)</f>
        <v>0</v>
      </c>
      <c r="I15" s="49">
        <f>SUM(I5:I14)</f>
        <v>82</v>
      </c>
      <c r="J15" s="50">
        <f>SUM(J5:J14)</f>
        <v>355</v>
      </c>
      <c r="K15" s="49">
        <f>+K10</f>
        <v>44.5</v>
      </c>
      <c r="L15" s="49">
        <f>SUM(L5:L14)</f>
        <v>220</v>
      </c>
      <c r="M15" s="49">
        <f>SUM(M5:M14)</f>
        <v>0</v>
      </c>
      <c r="N15" s="49">
        <f>SUM(N5:N14)</f>
        <v>120</v>
      </c>
      <c r="O15" s="50">
        <f>SUM(O5:O14)</f>
        <v>181</v>
      </c>
      <c r="P15" s="48">
        <f>+P10</f>
        <v>42.3</v>
      </c>
      <c r="Q15" s="52">
        <f>SUM(Q5:Q14)</f>
        <v>270</v>
      </c>
      <c r="R15" s="52">
        <f>SUM(R5:R14)</f>
        <v>0</v>
      </c>
      <c r="S15" s="52">
        <f>SUM(S5:S14)</f>
        <v>134</v>
      </c>
      <c r="T15" s="52">
        <f>SUM(T5:T14)</f>
        <v>213</v>
      </c>
      <c r="U15" s="48">
        <f>+U10</f>
        <v>30.35</v>
      </c>
      <c r="V15" s="49">
        <f>SUM(V5:V14)</f>
        <v>527</v>
      </c>
      <c r="W15" s="49">
        <f aca="true" t="shared" si="0" ref="W15:AD15">SUM(W5:W14)</f>
        <v>0</v>
      </c>
      <c r="X15" s="49">
        <f t="shared" si="0"/>
        <v>100</v>
      </c>
      <c r="Y15" s="50">
        <f t="shared" si="0"/>
        <v>493</v>
      </c>
      <c r="Z15" s="48">
        <f>+Z10</f>
        <v>35.05</v>
      </c>
      <c r="AA15" s="49">
        <f t="shared" si="0"/>
        <v>449</v>
      </c>
      <c r="AB15" s="49">
        <f t="shared" si="0"/>
        <v>0</v>
      </c>
      <c r="AC15" s="49">
        <f t="shared" si="0"/>
        <v>0</v>
      </c>
      <c r="AD15" s="50">
        <f t="shared" si="0"/>
        <v>217</v>
      </c>
    </row>
    <row r="16" spans="2:32" s="2" customFormat="1" ht="15.75" thickBot="1">
      <c r="B16" s="38" t="s">
        <v>5</v>
      </c>
      <c r="C16" s="110">
        <f>+C15+D15+E15+F15</f>
        <v>255</v>
      </c>
      <c r="D16" s="110"/>
      <c r="E16" s="110"/>
      <c r="F16" s="110"/>
      <c r="G16" s="114">
        <f>+G15+H15+I15+J15</f>
        <v>560</v>
      </c>
      <c r="H16" s="110"/>
      <c r="I16" s="110"/>
      <c r="J16" s="115"/>
      <c r="K16" s="47"/>
      <c r="L16" s="110">
        <f>+L15+M15+N15+O15</f>
        <v>521</v>
      </c>
      <c r="M16" s="110"/>
      <c r="N16" s="110"/>
      <c r="O16" s="110"/>
      <c r="P16" s="47"/>
      <c r="Q16" s="110">
        <f>+Q15+R15+S15+T15</f>
        <v>617</v>
      </c>
      <c r="R16" s="110"/>
      <c r="S16" s="110"/>
      <c r="T16" s="110"/>
      <c r="U16" s="47"/>
      <c r="V16" s="110">
        <f>+V15+W15+X15+Y15</f>
        <v>1120</v>
      </c>
      <c r="W16" s="110"/>
      <c r="X16" s="110"/>
      <c r="Y16" s="110"/>
      <c r="Z16" s="47"/>
      <c r="AA16" s="106">
        <f>+AA15+AB15+AC15+AD15</f>
        <v>666</v>
      </c>
      <c r="AB16" s="106"/>
      <c r="AC16" s="106"/>
      <c r="AD16" s="107"/>
      <c r="AF16" s="97">
        <f>SUM(C16:AE16)</f>
        <v>3739</v>
      </c>
    </row>
    <row r="17" spans="2:31" ht="15"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9"/>
      <c r="AE17" s="10"/>
    </row>
    <row r="18" spans="2:31" ht="15">
      <c r="B18" s="11"/>
      <c r="C18" s="10"/>
      <c r="D18" s="10"/>
      <c r="E18" s="10"/>
      <c r="F18" s="1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/>
      <c r="AB18" s="10"/>
      <c r="AC18" s="10"/>
      <c r="AD18" s="9"/>
      <c r="AE18" s="10"/>
    </row>
    <row r="19" spans="2:31" ht="15">
      <c r="B19" s="11"/>
      <c r="C19" s="10"/>
      <c r="D19" s="10"/>
      <c r="E19" s="10"/>
      <c r="F19" s="10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0"/>
      <c r="AB19" s="10"/>
      <c r="AC19" s="10"/>
      <c r="AD19" s="9"/>
      <c r="AE19" s="10"/>
    </row>
    <row r="20" spans="2:31" ht="15"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9"/>
      <c r="AE20" s="10"/>
    </row>
    <row r="21" spans="2:31" ht="15"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9"/>
      <c r="AE21" s="10"/>
    </row>
    <row r="22" spans="2:31" ht="15"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9"/>
      <c r="AE22" s="10"/>
    </row>
    <row r="23" spans="2:31" ht="15"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9"/>
      <c r="AE23" s="10"/>
    </row>
    <row r="24" spans="2:31" ht="15"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9"/>
      <c r="AE24" s="10"/>
    </row>
    <row r="25" spans="2:31" ht="15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9"/>
      <c r="AE25" s="10"/>
    </row>
    <row r="26" spans="2:31" ht="15"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9"/>
      <c r="AE26" s="10"/>
    </row>
    <row r="27" spans="2:31" ht="15"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9"/>
      <c r="AE27" s="10"/>
    </row>
    <row r="28" spans="2:31" ht="15"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9"/>
      <c r="AE28" s="10"/>
    </row>
    <row r="29" spans="2:31" ht="15.75" thickBot="1">
      <c r="B29" s="1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1"/>
      <c r="AE29" s="10"/>
    </row>
    <row r="30" spans="2:31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2:31" ht="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2:31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2:31" ht="1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2:31" ht="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2:31" ht="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2:31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2:31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2:31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2:31" ht="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2:31" ht="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2:31" ht="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2:31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2:31" ht="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2:31" ht="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2:31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2:31" ht="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2:31" ht="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2:31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2:31" ht="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2:31" ht="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2:31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2:31" ht="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2:31" ht="1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2:31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2:31" ht="1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2:31" ht="1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2:31" ht="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2:31" ht="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2:31" ht="1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2:31" ht="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2:31" ht="1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2:31" ht="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2:31" ht="1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</sheetData>
  <sheetProtection/>
  <mergeCells count="13">
    <mergeCell ref="C3:F3"/>
    <mergeCell ref="C16:F16"/>
    <mergeCell ref="B2:AD2"/>
    <mergeCell ref="V16:Y16"/>
    <mergeCell ref="G16:J16"/>
    <mergeCell ref="L16:O16"/>
    <mergeCell ref="Q16:T16"/>
    <mergeCell ref="G3:J3"/>
    <mergeCell ref="K3:O3"/>
    <mergeCell ref="P3:T3"/>
    <mergeCell ref="U3:Y3"/>
    <mergeCell ref="Z3:AD3"/>
    <mergeCell ref="AA16:AD16"/>
  </mergeCells>
  <printOptions/>
  <pageMargins left="0.7" right="0.7" top="0.75" bottom="0.75" header="0.3" footer="0.3"/>
  <pageSetup horizontalDpi="600" verticalDpi="600" orientation="landscape" paperSize="9" r:id="rId2"/>
  <ignoredErrors>
    <ignoredError sqref="K15 P15 U15 Z1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"/>
  <sheetViews>
    <sheetView zoomScale="80" zoomScaleNormal="80" zoomScalePageLayoutView="0" workbookViewId="0" topLeftCell="A1">
      <selection activeCell="D2" sqref="D2:P2"/>
    </sheetView>
  </sheetViews>
  <sheetFormatPr defaultColWidth="11.421875" defaultRowHeight="15"/>
  <cols>
    <col min="1" max="1" width="19.28125" style="54" customWidth="1"/>
    <col min="2" max="2" width="14.421875" style="54" customWidth="1"/>
    <col min="3" max="3" width="13.7109375" style="54" customWidth="1"/>
    <col min="4" max="4" width="14.57421875" style="54" customWidth="1"/>
    <col min="5" max="7" width="11.421875" style="54" customWidth="1"/>
    <col min="8" max="8" width="14.140625" style="54" bestFit="1" customWidth="1"/>
    <col min="9" max="9" width="11.421875" style="54" customWidth="1"/>
    <col min="10" max="10" width="14.140625" style="54" bestFit="1" customWidth="1"/>
    <col min="11" max="11" width="11.421875" style="54" customWidth="1"/>
    <col min="12" max="12" width="11.421875" style="54" bestFit="1" customWidth="1"/>
    <col min="13" max="13" width="11.421875" style="54" customWidth="1"/>
    <col min="14" max="14" width="11.421875" style="54" bestFit="1" customWidth="1"/>
    <col min="15" max="16384" width="11.421875" style="54" customWidth="1"/>
  </cols>
  <sheetData>
    <row r="1" ht="15.75" thickBot="1"/>
    <row r="2" spans="1:16" ht="23.25" customHeight="1" thickBot="1">
      <c r="A2" s="120" t="s">
        <v>37</v>
      </c>
      <c r="B2" s="122">
        <v>2014</v>
      </c>
      <c r="C2" s="123"/>
      <c r="D2" s="116" t="s">
        <v>52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75" thickBot="1">
      <c r="A3" s="121"/>
      <c r="B3" s="124"/>
      <c r="C3" s="125"/>
      <c r="D3" s="55" t="s">
        <v>15</v>
      </c>
      <c r="E3" s="118" t="s">
        <v>0</v>
      </c>
      <c r="F3" s="119"/>
      <c r="G3" s="118" t="s">
        <v>1</v>
      </c>
      <c r="H3" s="119"/>
      <c r="I3" s="118" t="s">
        <v>2</v>
      </c>
      <c r="J3" s="119"/>
      <c r="K3" s="118" t="s">
        <v>3</v>
      </c>
      <c r="L3" s="119"/>
      <c r="M3" s="118" t="s">
        <v>4</v>
      </c>
      <c r="N3" s="119"/>
      <c r="O3" s="118" t="s">
        <v>6</v>
      </c>
      <c r="P3" s="119"/>
    </row>
    <row r="4" spans="1:16" ht="15">
      <c r="A4" s="56" t="s">
        <v>17</v>
      </c>
      <c r="B4" s="57">
        <v>14300</v>
      </c>
      <c r="C4" s="58">
        <v>1640040</v>
      </c>
      <c r="D4" s="59">
        <v>8067823</v>
      </c>
      <c r="E4" s="60">
        <v>14300</v>
      </c>
      <c r="F4" s="61">
        <v>1636554</v>
      </c>
      <c r="G4" s="60">
        <v>14300</v>
      </c>
      <c r="H4" s="61">
        <v>1616743</v>
      </c>
      <c r="I4" s="60">
        <v>14300</v>
      </c>
      <c r="J4" s="61">
        <v>1616774</v>
      </c>
      <c r="K4" s="60">
        <v>14300</v>
      </c>
      <c r="L4" s="61">
        <v>1616774</v>
      </c>
      <c r="M4" s="62">
        <v>14300</v>
      </c>
      <c r="N4" s="61">
        <v>1616774</v>
      </c>
      <c r="O4" s="63">
        <v>14300</v>
      </c>
      <c r="P4" s="61">
        <v>1616774</v>
      </c>
    </row>
    <row r="5" spans="1:16" ht="15">
      <c r="A5" s="65" t="s">
        <v>38</v>
      </c>
      <c r="B5" s="66">
        <v>134</v>
      </c>
      <c r="C5" s="67">
        <v>24552</v>
      </c>
      <c r="D5" s="68">
        <v>596037</v>
      </c>
      <c r="E5" s="69">
        <v>134.02</v>
      </c>
      <c r="F5" s="64">
        <v>24465</v>
      </c>
      <c r="G5" s="69">
        <v>139.58</v>
      </c>
      <c r="H5" s="64">
        <v>25253</v>
      </c>
      <c r="I5" s="69">
        <v>143.22</v>
      </c>
      <c r="J5" s="64">
        <v>25694</v>
      </c>
      <c r="K5" s="69">
        <v>141.32</v>
      </c>
      <c r="L5" s="64">
        <v>25480</v>
      </c>
      <c r="M5" s="70">
        <v>142.68</v>
      </c>
      <c r="N5" s="64">
        <v>25633</v>
      </c>
      <c r="O5" s="71">
        <v>138.19</v>
      </c>
      <c r="P5" s="64">
        <v>25254</v>
      </c>
    </row>
    <row r="6" spans="1:16" ht="15">
      <c r="A6" s="65" t="s">
        <v>39</v>
      </c>
      <c r="B6" s="66">
        <v>807</v>
      </c>
      <c r="C6" s="67">
        <v>101051</v>
      </c>
      <c r="D6" s="68" t="s">
        <v>16</v>
      </c>
      <c r="E6" s="69">
        <v>807</v>
      </c>
      <c r="F6" s="64">
        <v>101051</v>
      </c>
      <c r="G6" s="69">
        <v>807</v>
      </c>
      <c r="H6" s="64">
        <v>100265</v>
      </c>
      <c r="I6" s="69">
        <v>807</v>
      </c>
      <c r="J6" s="64">
        <v>100296</v>
      </c>
      <c r="K6" s="69">
        <v>807</v>
      </c>
      <c r="L6" s="64">
        <v>101734</v>
      </c>
      <c r="M6" s="70">
        <v>807</v>
      </c>
      <c r="N6" s="72">
        <v>100296</v>
      </c>
      <c r="O6" s="71">
        <v>807</v>
      </c>
      <c r="P6" s="64">
        <v>101030</v>
      </c>
    </row>
    <row r="7" spans="1:16" ht="15">
      <c r="A7" s="65" t="s">
        <v>24</v>
      </c>
      <c r="B7" s="66">
        <v>134</v>
      </c>
      <c r="C7" s="67">
        <v>24552</v>
      </c>
      <c r="D7" s="68">
        <v>8050709</v>
      </c>
      <c r="E7" s="69">
        <v>134.02</v>
      </c>
      <c r="F7" s="64">
        <v>24482</v>
      </c>
      <c r="G7" s="69">
        <v>139.58</v>
      </c>
      <c r="H7" s="64">
        <v>25253</v>
      </c>
      <c r="I7" s="69">
        <v>143.22</v>
      </c>
      <c r="J7" s="64">
        <v>25694</v>
      </c>
      <c r="K7" s="69">
        <v>141.32</v>
      </c>
      <c r="L7" s="64">
        <v>25480</v>
      </c>
      <c r="M7" s="70">
        <v>142.68</v>
      </c>
      <c r="N7" s="64">
        <v>25633</v>
      </c>
      <c r="O7" s="71">
        <v>138.19</v>
      </c>
      <c r="P7" s="64">
        <v>25254</v>
      </c>
    </row>
    <row r="8" spans="1:16" ht="15.75" thickBot="1">
      <c r="A8" s="73" t="s">
        <v>23</v>
      </c>
      <c r="B8" s="66">
        <v>450</v>
      </c>
      <c r="C8" s="67">
        <v>60424</v>
      </c>
      <c r="D8" s="68">
        <v>596061</v>
      </c>
      <c r="E8" s="74">
        <v>450</v>
      </c>
      <c r="F8" s="64">
        <v>60424</v>
      </c>
      <c r="G8" s="74">
        <v>450</v>
      </c>
      <c r="H8" s="64">
        <v>60142</v>
      </c>
      <c r="I8" s="74">
        <v>450</v>
      </c>
      <c r="J8" s="64">
        <v>60173</v>
      </c>
      <c r="K8" s="74">
        <v>450</v>
      </c>
      <c r="L8" s="64">
        <v>60173</v>
      </c>
      <c r="M8" s="75">
        <v>450</v>
      </c>
      <c r="N8" s="64">
        <v>60173</v>
      </c>
      <c r="O8" s="76">
        <v>450</v>
      </c>
      <c r="P8" s="64">
        <v>60582</v>
      </c>
    </row>
    <row r="9" spans="1:16" ht="30.75" customHeight="1" thickBot="1">
      <c r="A9" s="77" t="s">
        <v>5</v>
      </c>
      <c r="B9" s="78">
        <f>SUM(B4:B8)</f>
        <v>15825</v>
      </c>
      <c r="C9" s="79">
        <f>SUM(C4:C8)</f>
        <v>1850619</v>
      </c>
      <c r="E9" s="31">
        <f aca="true" t="shared" si="0" ref="E9:P9">SUM(E4:E8)</f>
        <v>15825.04</v>
      </c>
      <c r="F9" s="80">
        <f t="shared" si="0"/>
        <v>1846976</v>
      </c>
      <c r="G9" s="31">
        <f t="shared" si="0"/>
        <v>15836.16</v>
      </c>
      <c r="H9" s="80">
        <f t="shared" si="0"/>
        <v>1827656</v>
      </c>
      <c r="I9" s="31">
        <f t="shared" si="0"/>
        <v>15843.439999999999</v>
      </c>
      <c r="J9" s="80">
        <f t="shared" si="0"/>
        <v>1828631</v>
      </c>
      <c r="K9" s="31">
        <f t="shared" si="0"/>
        <v>15839.64</v>
      </c>
      <c r="L9" s="80">
        <f t="shared" si="0"/>
        <v>1829641</v>
      </c>
      <c r="M9" s="31">
        <f t="shared" si="0"/>
        <v>15842.36</v>
      </c>
      <c r="N9" s="81">
        <f t="shared" si="0"/>
        <v>1828509</v>
      </c>
      <c r="O9" s="31">
        <f t="shared" si="0"/>
        <v>15833.380000000001</v>
      </c>
      <c r="P9" s="80">
        <f t="shared" si="0"/>
        <v>1828894</v>
      </c>
    </row>
  </sheetData>
  <sheetProtection/>
  <mergeCells count="9">
    <mergeCell ref="D2:P2"/>
    <mergeCell ref="M3:N3"/>
    <mergeCell ref="O3:P3"/>
    <mergeCell ref="A2:A3"/>
    <mergeCell ref="E3:F3"/>
    <mergeCell ref="G3:H3"/>
    <mergeCell ref="I3:J3"/>
    <mergeCell ref="K3:L3"/>
    <mergeCell ref="B2:C3"/>
  </mergeCells>
  <printOptions/>
  <pageMargins left="0.7" right="0.7" top="0.75" bottom="0.75" header="0.3" footer="0.3"/>
  <pageSetup horizontalDpi="600" verticalDpi="600" orientation="portrait" paperSize="9" r:id="rId1"/>
  <ignoredErrors>
    <ignoredError sqref="B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="80" zoomScaleNormal="80" zoomScalePageLayoutView="0" workbookViewId="0" topLeftCell="A1">
      <selection activeCell="H6" sqref="H6"/>
    </sheetView>
  </sheetViews>
  <sheetFormatPr defaultColWidth="11.421875" defaultRowHeight="15"/>
  <cols>
    <col min="1" max="1" width="25.421875" style="1" customWidth="1"/>
    <col min="2" max="7" width="10.7109375" style="1" customWidth="1"/>
    <col min="8" max="8" width="28.57421875" style="2" customWidth="1"/>
    <col min="9" max="9" width="14.28125" style="1" customWidth="1"/>
    <col min="10" max="16384" width="11.421875" style="1" customWidth="1"/>
  </cols>
  <sheetData>
    <row r="1" ht="15.75" thickBot="1"/>
    <row r="2" spans="1:7" ht="30" customHeight="1" thickBot="1">
      <c r="A2" s="39" t="s">
        <v>8</v>
      </c>
      <c r="B2" s="126" t="s">
        <v>34</v>
      </c>
      <c r="C2" s="127"/>
      <c r="D2" s="127"/>
      <c r="E2" s="127"/>
      <c r="F2" s="127"/>
      <c r="G2" s="128"/>
    </row>
    <row r="3" spans="1:7" ht="16.5" thickBot="1">
      <c r="A3" s="33"/>
      <c r="B3" s="34"/>
      <c r="C3" s="34"/>
      <c r="D3" s="34"/>
      <c r="E3" s="34"/>
      <c r="F3" s="34"/>
      <c r="G3" s="34"/>
    </row>
    <row r="4" spans="1:8" ht="15.75">
      <c r="A4" s="26"/>
      <c r="B4" s="40" t="s">
        <v>42</v>
      </c>
      <c r="C4" s="40" t="s">
        <v>43</v>
      </c>
      <c r="D4" s="40" t="s">
        <v>44</v>
      </c>
      <c r="E4" s="40" t="s">
        <v>45</v>
      </c>
      <c r="F4" s="40" t="s">
        <v>46</v>
      </c>
      <c r="G4" s="41" t="s">
        <v>47</v>
      </c>
      <c r="H4" s="87" t="s">
        <v>55</v>
      </c>
    </row>
    <row r="5" spans="1:7" ht="15.75">
      <c r="A5" s="27" t="s">
        <v>26</v>
      </c>
      <c r="B5" s="28">
        <v>3123</v>
      </c>
      <c r="C5" s="28">
        <v>2569</v>
      </c>
      <c r="D5" s="28">
        <v>6499</v>
      </c>
      <c r="E5" s="28">
        <v>5069</v>
      </c>
      <c r="F5" s="28">
        <v>4833</v>
      </c>
      <c r="G5" s="82">
        <v>1595</v>
      </c>
    </row>
    <row r="6" spans="1:7" s="2" customFormat="1" ht="15.75">
      <c r="A6" s="27" t="s">
        <v>35</v>
      </c>
      <c r="B6" s="28">
        <v>255</v>
      </c>
      <c r="C6" s="28">
        <v>560</v>
      </c>
      <c r="D6" s="28">
        <v>521</v>
      </c>
      <c r="E6" s="28">
        <v>617</v>
      </c>
      <c r="F6" s="28">
        <v>1120</v>
      </c>
      <c r="G6" s="82">
        <v>666</v>
      </c>
    </row>
    <row r="7" spans="1:7" s="2" customFormat="1" ht="25.5" customHeight="1">
      <c r="A7" s="83" t="s">
        <v>36</v>
      </c>
      <c r="B7" s="42">
        <f aca="true" t="shared" si="0" ref="B7:G7">SUM(B5:B6)</f>
        <v>3378</v>
      </c>
      <c r="C7" s="42">
        <f t="shared" si="0"/>
        <v>3129</v>
      </c>
      <c r="D7" s="42">
        <f t="shared" si="0"/>
        <v>7020</v>
      </c>
      <c r="E7" s="42">
        <f t="shared" si="0"/>
        <v>5686</v>
      </c>
      <c r="F7" s="42">
        <f t="shared" si="0"/>
        <v>5953</v>
      </c>
      <c r="G7" s="84">
        <f t="shared" si="0"/>
        <v>2261</v>
      </c>
    </row>
    <row r="8" spans="1:7" ht="47.25">
      <c r="A8" s="85" t="s">
        <v>40</v>
      </c>
      <c r="B8" s="42">
        <f>15825+B7</f>
        <v>19203</v>
      </c>
      <c r="C8" s="42">
        <f>15836+C7</f>
        <v>18965</v>
      </c>
      <c r="D8" s="42">
        <f>15843+D7</f>
        <v>22863</v>
      </c>
      <c r="E8" s="42">
        <f>15840+E7</f>
        <v>21526</v>
      </c>
      <c r="F8" s="42">
        <f>15842+F7</f>
        <v>21795</v>
      </c>
      <c r="G8" s="84">
        <f>15833+G7</f>
        <v>18094</v>
      </c>
    </row>
    <row r="9" spans="1:8" ht="27.75" customHeight="1" thickBot="1">
      <c r="A9" s="43" t="s">
        <v>8</v>
      </c>
      <c r="B9" s="88">
        <f>+B7/B8</f>
        <v>0.17591001406030307</v>
      </c>
      <c r="C9" s="88">
        <f aca="true" t="shared" si="1" ref="B9:G9">+C7/C8</f>
        <v>0.1649881360400738</v>
      </c>
      <c r="D9" s="88">
        <f t="shared" si="1"/>
        <v>0.3070463193806587</v>
      </c>
      <c r="E9" s="88">
        <f t="shared" si="1"/>
        <v>0.26414568428876706</v>
      </c>
      <c r="F9" s="88">
        <f t="shared" si="1"/>
        <v>0.27313604037623307</v>
      </c>
      <c r="G9" s="89">
        <f t="shared" si="1"/>
        <v>0.12495854979551232</v>
      </c>
      <c r="H9" s="90">
        <v>0.22</v>
      </c>
    </row>
    <row r="10" spans="1:8" ht="16.5" thickBot="1">
      <c r="A10" s="29" t="s">
        <v>14</v>
      </c>
      <c r="B10" s="30">
        <v>0.2</v>
      </c>
      <c r="C10" s="30">
        <v>0.2</v>
      </c>
      <c r="D10" s="30">
        <v>0.2</v>
      </c>
      <c r="E10" s="30">
        <v>0.2</v>
      </c>
      <c r="F10" s="30">
        <v>0.2</v>
      </c>
      <c r="G10" s="30">
        <v>0.2</v>
      </c>
      <c r="H10" s="86">
        <v>0.2</v>
      </c>
    </row>
    <row r="11" spans="1:8" ht="15">
      <c r="A11" s="12"/>
      <c r="B11" s="46"/>
      <c r="C11" s="46"/>
      <c r="D11" s="46"/>
      <c r="E11" s="46"/>
      <c r="F11" s="46"/>
      <c r="G11" s="46"/>
      <c r="H11" s="32"/>
    </row>
    <row r="12" spans="1:8" ht="15">
      <c r="A12" s="4"/>
      <c r="B12" s="8"/>
      <c r="C12" s="8"/>
      <c r="D12" s="8"/>
      <c r="E12" s="8"/>
      <c r="F12" s="8"/>
      <c r="G12" s="8"/>
      <c r="H12" s="5"/>
    </row>
    <row r="13" spans="1:8" ht="15">
      <c r="A13" s="4"/>
      <c r="B13" s="8"/>
      <c r="C13" s="8"/>
      <c r="D13" s="8"/>
      <c r="E13" s="8"/>
      <c r="F13" s="8"/>
      <c r="G13" s="8"/>
      <c r="H13" s="5"/>
    </row>
    <row r="14" spans="1:9" ht="15">
      <c r="A14" s="4"/>
      <c r="B14" s="8"/>
      <c r="C14" s="8"/>
      <c r="D14" s="8"/>
      <c r="E14" s="8"/>
      <c r="F14" s="8"/>
      <c r="G14" s="8"/>
      <c r="H14" s="5"/>
      <c r="I14" s="2"/>
    </row>
    <row r="15" spans="1:8" ht="15">
      <c r="A15" s="4"/>
      <c r="B15" s="8"/>
      <c r="C15" s="8"/>
      <c r="D15" s="8"/>
      <c r="E15" s="8"/>
      <c r="F15" s="8"/>
      <c r="G15" s="8"/>
      <c r="H15" s="5"/>
    </row>
    <row r="16" spans="1:8" ht="15">
      <c r="A16" s="4"/>
      <c r="B16" s="8"/>
      <c r="C16" s="8"/>
      <c r="D16" s="8"/>
      <c r="E16" s="8"/>
      <c r="F16" s="8"/>
      <c r="G16" s="8"/>
      <c r="H16" s="5"/>
    </row>
    <row r="17" spans="1:8" ht="15">
      <c r="A17" s="4"/>
      <c r="B17" s="8"/>
      <c r="C17" s="8"/>
      <c r="D17" s="8"/>
      <c r="E17" s="8"/>
      <c r="F17" s="8"/>
      <c r="G17" s="8"/>
      <c r="H17" s="5"/>
    </row>
    <row r="18" spans="1:8" ht="15">
      <c r="A18" s="4"/>
      <c r="B18" s="8"/>
      <c r="C18" s="8"/>
      <c r="D18" s="8"/>
      <c r="E18" s="8"/>
      <c r="F18" s="8"/>
      <c r="G18" s="8"/>
      <c r="H18" s="5"/>
    </row>
    <row r="19" spans="1:8" ht="15">
      <c r="A19" s="4"/>
      <c r="B19" s="8"/>
      <c r="C19" s="8"/>
      <c r="D19" s="8"/>
      <c r="E19" s="8"/>
      <c r="F19" s="8"/>
      <c r="G19" s="8"/>
      <c r="H19" s="5"/>
    </row>
    <row r="20" spans="1:8" ht="15">
      <c r="A20" s="4"/>
      <c r="B20" s="8"/>
      <c r="C20" s="8"/>
      <c r="D20" s="8"/>
      <c r="E20" s="8"/>
      <c r="F20" s="8"/>
      <c r="G20" s="8"/>
      <c r="H20" s="5"/>
    </row>
    <row r="21" spans="1:8" ht="15">
      <c r="A21" s="4"/>
      <c r="B21" s="8"/>
      <c r="C21" s="8"/>
      <c r="D21" s="8"/>
      <c r="E21" s="8"/>
      <c r="F21" s="8"/>
      <c r="G21" s="8"/>
      <c r="H21" s="5"/>
    </row>
    <row r="22" spans="1:8" ht="15">
      <c r="A22" s="4"/>
      <c r="B22" s="8"/>
      <c r="C22" s="8"/>
      <c r="D22" s="8"/>
      <c r="E22" s="8"/>
      <c r="F22" s="8"/>
      <c r="G22" s="8"/>
      <c r="H22" s="5"/>
    </row>
    <row r="23" spans="1:8" ht="15">
      <c r="A23" s="4"/>
      <c r="B23" s="8"/>
      <c r="C23" s="8"/>
      <c r="D23" s="8"/>
      <c r="E23" s="8"/>
      <c r="F23" s="8"/>
      <c r="G23" s="8"/>
      <c r="H23" s="5"/>
    </row>
    <row r="24" spans="1:8" ht="15">
      <c r="A24" s="4"/>
      <c r="B24" s="8"/>
      <c r="C24" s="8"/>
      <c r="D24" s="8"/>
      <c r="E24" s="8"/>
      <c r="F24" s="8"/>
      <c r="G24" s="8"/>
      <c r="H24" s="5"/>
    </row>
    <row r="25" spans="1:8" ht="15">
      <c r="A25" s="4"/>
      <c r="B25" s="8"/>
      <c r="C25" s="8"/>
      <c r="D25" s="8"/>
      <c r="E25" s="8"/>
      <c r="F25" s="8"/>
      <c r="G25" s="8"/>
      <c r="H25" s="5"/>
    </row>
    <row r="26" spans="1:8" ht="15">
      <c r="A26" s="4"/>
      <c r="B26" s="8"/>
      <c r="C26" s="8"/>
      <c r="D26" s="8"/>
      <c r="E26" s="8"/>
      <c r="F26" s="8"/>
      <c r="G26" s="8"/>
      <c r="H26" s="5"/>
    </row>
    <row r="27" spans="1:8" ht="15.75" thickBot="1">
      <c r="A27" s="19"/>
      <c r="B27" s="17"/>
      <c r="C27" s="17"/>
      <c r="D27" s="17"/>
      <c r="E27" s="17"/>
      <c r="F27" s="17"/>
      <c r="G27" s="17"/>
      <c r="H27" s="18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Sistemas</cp:lastModifiedBy>
  <cp:lastPrinted>2015-02-03T16:57:26Z</cp:lastPrinted>
  <dcterms:created xsi:type="dcterms:W3CDTF">2012-02-29T20:08:42Z</dcterms:created>
  <dcterms:modified xsi:type="dcterms:W3CDTF">2015-08-18T17:36:42Z</dcterms:modified>
  <cp:category/>
  <cp:version/>
  <cp:contentType/>
  <cp:contentStatus/>
</cp:coreProperties>
</file>