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7815" tabRatio="818" activeTab="0"/>
  </bookViews>
  <sheets>
    <sheet name="INDICADOR RESIDUOS APROVECHABLE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<sst xmlns="http://schemas.openxmlformats.org/spreadsheetml/2006/main" count="20" uniqueCount="19">
  <si>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INDICADOR</t>
  </si>
  <si>
    <t>META</t>
  </si>
  <si>
    <t>Residuos Organicos</t>
  </si>
  <si>
    <t>(Residuos Aprovechables/Residuos Totales)*100</t>
  </si>
  <si>
    <t>Residuos Reciclables</t>
  </si>
  <si>
    <t xml:space="preserve">Residuos Aprovechables </t>
  </si>
  <si>
    <t>Residuos Totales (No Aprovechables + Aprovechables)</t>
  </si>
  <si>
    <t>ENE</t>
  </si>
  <si>
    <t>FEB</t>
  </si>
  <si>
    <t>MAR</t>
  </si>
  <si>
    <t>ABR</t>
  </si>
  <si>
    <t>MAY</t>
  </si>
  <si>
    <t>JUN</t>
  </si>
  <si>
    <t>JUL</t>
  </si>
  <si>
    <t>AGO</t>
  </si>
  <si>
    <t>SEPT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</si>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</sst>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5" xfId="0" applyFont="1" applyBorder="1" applyAlignment="1">
      <alignment horizontal="center"/>
    </xf>
    <xf numFmtId="9" fontId="40" fillId="0" borderId="16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9" fontId="40" fillId="0" borderId="17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19" borderId="18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9" fontId="40" fillId="34" borderId="12" xfId="0" applyNumberFormat="1" applyFont="1" applyFill="1" applyBorder="1" applyAlignment="1">
      <alignment horizontal="center" vertical="center"/>
    </xf>
    <xf numFmtId="9" fontId="40" fillId="34" borderId="13" xfId="0" applyNumberFormat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center"/>
    </xf>
    <xf numFmtId="0" fontId="40" fillId="33" borderId="19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19" borderId="22" xfId="0" applyFont="1" applyFill="1" applyBorder="1" applyAlignment="1">
      <alignment horizontal="center" vertical="center"/>
    </xf>
    <xf numFmtId="0" fontId="40" fillId="19" borderId="23" xfId="0" applyFont="1" applyFill="1" applyBorder="1" applyAlignment="1">
      <alignment horizontal="center" wrapText="1"/>
    </xf>
    <xf numFmtId="0" fontId="40" fillId="33" borderId="24" xfId="0" applyFont="1" applyFill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40" fillId="35" borderId="21" xfId="0" applyFont="1" applyFill="1" applyBorder="1" applyAlignment="1">
      <alignment horizontal="center" vertical="center"/>
    </xf>
    <xf numFmtId="0" fontId="40" fillId="35" borderId="2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0" fontId="40" fillId="35" borderId="30" xfId="0" applyFont="1" applyFill="1" applyBorder="1" applyAlignment="1">
      <alignment horizontal="center" vertical="center"/>
    </xf>
    <xf numFmtId="0" fontId="40" fillId="35" borderId="24" xfId="0" applyFont="1" applyFill="1" applyBorder="1" applyAlignment="1">
      <alignment horizontal="center" vertical="center"/>
    </xf>
    <xf numFmtId="0" fontId="40" fillId="35" borderId="31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Aprovechamiento Residuos Vs Total de Residuos Generados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"/>
          <c:y val="0.23825"/>
          <c:w val="0.79675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'INDICADOR RESIDUOS APROVECHABLE'!$A$9</c:f>
              <c:strCache>
                <c:ptCount val="1"/>
                <c:pt idx="0">
                  <c:v>INDICADOR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'INDICADOR RESIDUOS APROVECHABLE'!$B$4:$M$4</c:f>
              <c:strCache/>
            </c:strRef>
          </c:cat>
          <c:val>
            <c:numRef>
              <c:f>'INDICADOR RESIDUOS APROVECHABLE'!$B$9:$M$9</c:f>
              <c:numCache/>
            </c:numRef>
          </c:val>
          <c:smooth val="0"/>
        </c:ser>
        <c:ser>
          <c:idx val="1"/>
          <c:order val="1"/>
          <c:tx>
            <c:strRef>
              <c:f>'INDICADOR RESIDUOS APROVECHABLE'!$A$10</c:f>
              <c:strCache>
                <c:ptCount val="1"/>
                <c:pt idx="0">
                  <c:v>META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'INDICADOR RESIDUOS APROVECHABLE'!$B$4:$M$4</c:f>
              <c:strCache/>
            </c:strRef>
          </c:cat>
          <c:val>
            <c:numRef>
              <c:f>'INDICADOR RESIDUOS APROVECHABLE'!$B$10:$M$10</c:f>
              <c:numCache/>
            </c:numRef>
          </c:val>
          <c:smooth val="0"/>
        </c:ser>
        <c:marker val="1"/>
        <c:axId val="7614011"/>
        <c:axId val="1417236"/>
      </c:lineChart>
      <c:catAx>
        <c:axId val="7614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7236"/>
        <c:crosses val="autoZero"/>
        <c:auto val="1"/>
        <c:lblOffset val="100"/>
        <c:tickLblSkip val="1"/>
        <c:noMultiLvlLbl val="0"/>
      </c:catAx>
      <c:valAx>
        <c:axId val="141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Aprovechamiento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140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36"/>
          <c:w val="0.136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10</xdr:row>
      <xdr:rowOff>190500</xdr:rowOff>
    </xdr:from>
    <xdr:to>
      <xdr:col>10</xdr:col>
      <xdr:colOff>428625</xdr:colOff>
      <xdr:row>25</xdr:row>
      <xdr:rowOff>190500</xdr:rowOff>
    </xdr:to>
    <xdr:graphicFrame>
      <xdr:nvGraphicFramePr>
        <xdr:cNvPr id="1" name="3 Gráfico"/>
        <xdr:cNvGraphicFramePr/>
      </xdr:nvGraphicFramePr>
      <xdr:xfrm>
        <a:off x="1247775" y="3076575"/>
        <a:ext cx="73056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="80" zoomScaleNormal="80" zoomScalePageLayoutView="0" workbookViewId="0" topLeftCell="A1">
      <selection activeCell="O4" sqref="O4"/>
    </sheetView>
  </sheetViews>
  <sheetFormatPr defaultColWidth="11.421875" defaultRowHeight="15"/>
  <cols>
    <col min="1" max="1" width="25.421875" style="1" customWidth="1"/>
    <col min="2" max="7" width="10.7109375" style="1" customWidth="1"/>
    <col min="8" max="8" width="10.7109375" style="2" customWidth="1"/>
    <col min="9" max="13" width="10.7109375" style="1" customWidth="1"/>
    <col min="14" max="14" width="11.421875" style="3" customWidth="1"/>
    <col min="15" max="15" width="14.28125" style="1" customWidth="1"/>
    <col min="16" max="16384" width="11.421875" style="1" customWidth="1"/>
  </cols>
  <sheetData>
    <row r="1" ht="15.75" thickBot="1"/>
    <row r="2" spans="1:13" ht="30" customHeight="1" thickBot="1">
      <c r="A2" s="19" t="s">
        <v>0</v>
      </c>
      <c r="B2" s="33" t="s">
        <v>3</v>
      </c>
      <c r="C2" s="34"/>
      <c r="D2" s="34"/>
      <c r="E2" s="34"/>
      <c r="F2" s="34"/>
      <c r="G2" s="34"/>
      <c r="H2" s="35"/>
      <c r="I2" s="13"/>
      <c r="J2" s="13"/>
      <c r="K2" s="13"/>
      <c r="L2" s="13"/>
      <c r="M2" s="14"/>
    </row>
    <row r="3" spans="1:13" ht="16.5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13" ht="16.5" thickBot="1">
      <c r="A4" s="10"/>
      <c r="B4" s="20" t="s">
        <v>7</v>
      </c>
      <c r="C4" s="20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0" t="s">
        <v>16</v>
      </c>
      <c r="L4" s="20" t="s">
        <v>17</v>
      </c>
      <c r="M4" s="21" t="s">
        <v>18</v>
      </c>
    </row>
    <row r="5" spans="1:13" ht="15.75">
      <c r="A5" s="27" t="s">
        <v>2</v>
      </c>
      <c r="B5" s="28">
        <v>3123</v>
      </c>
      <c r="C5" s="28">
        <v>2569</v>
      </c>
      <c r="D5" s="28">
        <v>6499</v>
      </c>
      <c r="E5" s="28">
        <v>5069</v>
      </c>
      <c r="F5" s="28">
        <v>4833</v>
      </c>
      <c r="G5" s="28">
        <v>1595</v>
      </c>
      <c r="H5" s="37">
        <v>8549</v>
      </c>
      <c r="I5" s="37">
        <v>6139</v>
      </c>
      <c r="J5" s="37">
        <v>5156</v>
      </c>
      <c r="K5" s="37">
        <v>4905</v>
      </c>
      <c r="L5" s="37">
        <v>4171</v>
      </c>
      <c r="M5" s="38">
        <v>1442</v>
      </c>
    </row>
    <row r="6" spans="1:13" s="3" customFormat="1" ht="15.75">
      <c r="A6" s="29" t="s">
        <v>4</v>
      </c>
      <c r="B6" s="25">
        <v>255</v>
      </c>
      <c r="C6" s="25">
        <v>560</v>
      </c>
      <c r="D6" s="25">
        <v>769</v>
      </c>
      <c r="E6" s="25">
        <v>659</v>
      </c>
      <c r="F6" s="25">
        <v>1150</v>
      </c>
      <c r="G6" s="25">
        <v>701</v>
      </c>
      <c r="H6" s="39">
        <v>858</v>
      </c>
      <c r="I6" s="39">
        <v>807</v>
      </c>
      <c r="J6" s="39">
        <v>1436</v>
      </c>
      <c r="K6" s="39">
        <v>506</v>
      </c>
      <c r="L6" s="39">
        <v>860</v>
      </c>
      <c r="M6" s="40">
        <v>467</v>
      </c>
    </row>
    <row r="7" spans="1:14" s="3" customFormat="1" ht="25.5" customHeight="1">
      <c r="A7" s="30" t="s">
        <v>5</v>
      </c>
      <c r="B7" s="26">
        <f aca="true" t="shared" si="0" ref="B7:M7">SUM(B5:B6)</f>
        <v>3378</v>
      </c>
      <c r="C7" s="26">
        <f t="shared" si="0"/>
        <v>3129</v>
      </c>
      <c r="D7" s="26">
        <f t="shared" si="0"/>
        <v>7268</v>
      </c>
      <c r="E7" s="26">
        <f t="shared" si="0"/>
        <v>5728</v>
      </c>
      <c r="F7" s="26">
        <f t="shared" si="0"/>
        <v>5983</v>
      </c>
      <c r="G7" s="26">
        <f t="shared" si="0"/>
        <v>2296</v>
      </c>
      <c r="H7" s="39">
        <f t="shared" si="0"/>
        <v>9407</v>
      </c>
      <c r="I7" s="39">
        <f t="shared" si="0"/>
        <v>6946</v>
      </c>
      <c r="J7" s="39">
        <f t="shared" si="0"/>
        <v>6592</v>
      </c>
      <c r="K7" s="39">
        <f t="shared" si="0"/>
        <v>5411</v>
      </c>
      <c r="L7" s="39">
        <f t="shared" si="0"/>
        <v>5031</v>
      </c>
      <c r="M7" s="41">
        <f t="shared" si="0"/>
        <v>1909</v>
      </c>
      <c r="N7" s="36">
        <f>SUM(H7:M7)</f>
        <v>35296</v>
      </c>
    </row>
    <row r="8" spans="1:14" ht="48" thickBot="1">
      <c r="A8" s="31" t="s">
        <v>6</v>
      </c>
      <c r="B8" s="32">
        <f>15825+B7</f>
        <v>19203</v>
      </c>
      <c r="C8" s="32">
        <f>15836+C7</f>
        <v>18965</v>
      </c>
      <c r="D8" s="32">
        <f>15843+D7</f>
        <v>23111</v>
      </c>
      <c r="E8" s="32">
        <f>15840+E7</f>
        <v>21568</v>
      </c>
      <c r="F8" s="32">
        <f>15842+F7</f>
        <v>21825</v>
      </c>
      <c r="G8" s="32">
        <f>15833+G7</f>
        <v>18129</v>
      </c>
      <c r="H8" s="42">
        <f>11334+H7</f>
        <v>20741</v>
      </c>
      <c r="I8" s="42">
        <f>11337+I7</f>
        <v>18283</v>
      </c>
      <c r="J8" s="42">
        <f>11345+J7</f>
        <v>17937</v>
      </c>
      <c r="K8" s="42">
        <f>11358+K7</f>
        <v>16769</v>
      </c>
      <c r="L8" s="42">
        <f>11358+L7</f>
        <v>16389</v>
      </c>
      <c r="M8" s="43">
        <f>11358+M7</f>
        <v>13267</v>
      </c>
      <c r="N8" s="36">
        <f>SUM(H8:M8)</f>
        <v>103386</v>
      </c>
    </row>
    <row r="9" spans="1:14" ht="27.75" customHeight="1" thickBot="1">
      <c r="A9" s="22" t="s">
        <v>0</v>
      </c>
      <c r="B9" s="23">
        <f aca="true" t="shared" si="1" ref="B9:N9">+B7/B8</f>
        <v>0.17591001406030307</v>
      </c>
      <c r="C9" s="23">
        <f t="shared" si="1"/>
        <v>0.1649881360400738</v>
      </c>
      <c r="D9" s="23">
        <f t="shared" si="1"/>
        <v>0.3144822811648133</v>
      </c>
      <c r="E9" s="23">
        <f t="shared" si="1"/>
        <v>0.2655786350148368</v>
      </c>
      <c r="F9" s="23">
        <f t="shared" si="1"/>
        <v>0.27413516609392896</v>
      </c>
      <c r="G9" s="23">
        <f t="shared" si="1"/>
        <v>0.12664791218489713</v>
      </c>
      <c r="H9" s="23">
        <f t="shared" si="1"/>
        <v>0.4535461163878309</v>
      </c>
      <c r="I9" s="23">
        <f t="shared" si="1"/>
        <v>0.3799157687469234</v>
      </c>
      <c r="J9" s="23">
        <f t="shared" si="1"/>
        <v>0.36750850197914925</v>
      </c>
      <c r="K9" s="23">
        <f t="shared" si="1"/>
        <v>0.32267875245989625</v>
      </c>
      <c r="L9" s="23">
        <f t="shared" si="1"/>
        <v>0.3069741900054915</v>
      </c>
      <c r="M9" s="24">
        <f t="shared" si="1"/>
        <v>0.14389085701364288</v>
      </c>
      <c r="N9" s="24">
        <f t="shared" si="1"/>
        <v>0.3414001895807943</v>
      </c>
    </row>
    <row r="10" spans="1:13" ht="15.75">
      <c r="A10" s="11" t="s">
        <v>1</v>
      </c>
      <c r="B10" s="12">
        <v>0.2</v>
      </c>
      <c r="C10" s="12">
        <v>0.2</v>
      </c>
      <c r="D10" s="12">
        <v>0.2</v>
      </c>
      <c r="E10" s="12">
        <v>0.2</v>
      </c>
      <c r="F10" s="12">
        <v>0.2</v>
      </c>
      <c r="G10" s="12">
        <v>0.2</v>
      </c>
      <c r="H10" s="12">
        <v>0.2</v>
      </c>
      <c r="I10" s="12">
        <v>0.2</v>
      </c>
      <c r="J10" s="12">
        <v>0.2</v>
      </c>
      <c r="K10" s="12">
        <v>0.2</v>
      </c>
      <c r="L10" s="12">
        <v>0.2</v>
      </c>
      <c r="M10" s="15">
        <v>0.2</v>
      </c>
    </row>
    <row r="11" spans="1:13" ht="1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3" ht="15">
      <c r="A12" s="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5"/>
    </row>
    <row r="13" spans="1:13" ht="15">
      <c r="A13" s="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5"/>
    </row>
    <row r="14" spans="1:15" ht="15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/>
      <c r="O14" s="3"/>
    </row>
    <row r="15" spans="1:13" ht="1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</row>
    <row r="16" spans="1:13" ht="1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5"/>
    </row>
    <row r="17" spans="1:13" ht="1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ht="15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</row>
    <row r="19" spans="1:13" ht="1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5"/>
    </row>
    <row r="20" spans="1:13" ht="15">
      <c r="A20" s="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</row>
    <row r="21" spans="1:13" ht="1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</row>
    <row r="22" spans="1:13" ht="1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13" ht="1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</row>
    <row r="24" spans="1:13" ht="1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</row>
    <row r="25" spans="1:13" ht="1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</row>
    <row r="26" spans="1:13" ht="1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</row>
    <row r="27" spans="1:13" ht="15.75" thickBot="1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Sistemas</cp:lastModifiedBy>
  <cp:lastPrinted>2015-02-03T16:57:26Z</cp:lastPrinted>
  <dcterms:created xsi:type="dcterms:W3CDTF">2012-02-29T20:08:42Z</dcterms:created>
  <dcterms:modified xsi:type="dcterms:W3CDTF">2016-02-19T21:43:03Z</dcterms:modified>
  <cp:category/>
  <cp:version/>
  <cp:contentType/>
  <cp:contentStatus/>
</cp:coreProperties>
</file>